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i\Google ドライブ\cosmehiho\docs2022\lists\"/>
    </mc:Choice>
  </mc:AlternateContent>
  <xr:revisionPtr revIDLastSave="0" documentId="8_{20C6483C-3263-405E-9AA3-74EDA169EFA1}" xr6:coauthVersionLast="47" xr6:coauthVersionMax="47" xr10:uidLastSave="{00000000-0000-0000-0000-000000000000}"/>
  <bookViews>
    <workbookView xWindow="3075" yWindow="1245" windowWidth="22455" windowHeight="11295" xr2:uid="{00000000-000D-0000-FFFF-FFFF00000000}"/>
  </bookViews>
  <sheets>
    <sheet name="3か月以内　内税" sheetId="2" r:id="rId1"/>
  </sheets>
  <calcPr calcId="191029"/>
</workbook>
</file>

<file path=xl/calcChain.xml><?xml version="1.0" encoding="utf-8"?>
<calcChain xmlns="http://schemas.openxmlformats.org/spreadsheetml/2006/main">
  <c r="F76" i="2" l="1"/>
  <c r="F77" i="2"/>
  <c r="H77" i="2" s="1"/>
  <c r="L77" i="2" s="1"/>
  <c r="F78" i="2"/>
  <c r="J78" i="2" s="1"/>
  <c r="F79" i="2"/>
  <c r="H79" i="2" s="1"/>
  <c r="L79" i="2" s="1"/>
  <c r="F80" i="2"/>
  <c r="H80" i="2" s="1"/>
  <c r="L80" i="2" s="1"/>
  <c r="F81" i="2"/>
  <c r="J81" i="2" s="1"/>
  <c r="F82" i="2"/>
  <c r="J82" i="2" s="1"/>
  <c r="F83" i="2"/>
  <c r="H83" i="2" s="1"/>
  <c r="L83" i="2" s="1"/>
  <c r="F84" i="2"/>
  <c r="H84" i="2" s="1"/>
  <c r="L84" i="2" s="1"/>
  <c r="F85" i="2"/>
  <c r="H85" i="2" s="1"/>
  <c r="L85" i="2" s="1"/>
  <c r="F61" i="2"/>
  <c r="G61" i="2" s="1"/>
  <c r="K61" i="2" s="1"/>
  <c r="F62" i="2"/>
  <c r="J62" i="2" s="1"/>
  <c r="F63" i="2"/>
  <c r="G63" i="2" s="1"/>
  <c r="K63" i="2" s="1"/>
  <c r="F64" i="2"/>
  <c r="J64" i="2" s="1"/>
  <c r="F65" i="2"/>
  <c r="G65" i="2" s="1"/>
  <c r="K65" i="2" s="1"/>
  <c r="F66" i="2"/>
  <c r="G66" i="2" s="1"/>
  <c r="K66" i="2" s="1"/>
  <c r="F67" i="2"/>
  <c r="J67" i="2" s="1"/>
  <c r="F68" i="2"/>
  <c r="G68" i="2" s="1"/>
  <c r="F69" i="2"/>
  <c r="G69" i="2" s="1"/>
  <c r="K69" i="2" s="1"/>
  <c r="F70" i="2"/>
  <c r="J70" i="2" s="1"/>
  <c r="F71" i="2"/>
  <c r="G71" i="2" s="1"/>
  <c r="K71" i="2" s="1"/>
  <c r="F72" i="2"/>
  <c r="J72" i="2" s="1"/>
  <c r="F73" i="2"/>
  <c r="J73" i="2" s="1"/>
  <c r="F74" i="2"/>
  <c r="J74" i="2" s="1"/>
  <c r="F75" i="2"/>
  <c r="J75" i="2" s="1"/>
  <c r="F43" i="2"/>
  <c r="G43" i="2" s="1"/>
  <c r="K43" i="2" s="1"/>
  <c r="F44" i="2"/>
  <c r="J44" i="2" s="1"/>
  <c r="F45" i="2"/>
  <c r="J45" i="2" s="1"/>
  <c r="F46" i="2"/>
  <c r="G46" i="2" s="1"/>
  <c r="K46" i="2" s="1"/>
  <c r="F47" i="2"/>
  <c r="J47" i="2" s="1"/>
  <c r="F48" i="2"/>
  <c r="J48" i="2" s="1"/>
  <c r="F49" i="2"/>
  <c r="J49" i="2" s="1"/>
  <c r="F50" i="2"/>
  <c r="J50" i="2" s="1"/>
  <c r="F52" i="2"/>
  <c r="J52" i="2" s="1"/>
  <c r="F53" i="2"/>
  <c r="J53" i="2" s="1"/>
  <c r="F55" i="2"/>
  <c r="J55" i="2" s="1"/>
  <c r="F56" i="2"/>
  <c r="J56" i="2" s="1"/>
  <c r="F57" i="2"/>
  <c r="J57" i="2" s="1"/>
  <c r="F58" i="2"/>
  <c r="J58" i="2" s="1"/>
  <c r="F59" i="2"/>
  <c r="J59" i="2" s="1"/>
  <c r="F38" i="2"/>
  <c r="G38" i="2" s="1"/>
  <c r="K38" i="2" s="1"/>
  <c r="F39" i="2"/>
  <c r="G39" i="2" s="1"/>
  <c r="K39" i="2" s="1"/>
  <c r="F40" i="2"/>
  <c r="G40" i="2" s="1"/>
  <c r="K40" i="2" s="1"/>
  <c r="F41" i="2"/>
  <c r="J41" i="2" s="1"/>
  <c r="F42" i="2"/>
  <c r="G42" i="2" s="1"/>
  <c r="K42" i="2" s="1"/>
  <c r="F37" i="2"/>
  <c r="J37" i="2" s="1"/>
  <c r="F29" i="2"/>
  <c r="J29" i="2" s="1"/>
  <c r="F30" i="2"/>
  <c r="J30" i="2" s="1"/>
  <c r="F31" i="2"/>
  <c r="G31" i="2" s="1"/>
  <c r="K31" i="2" s="1"/>
  <c r="F32" i="2"/>
  <c r="G32" i="2" s="1"/>
  <c r="K32" i="2" s="1"/>
  <c r="F33" i="2"/>
  <c r="J33" i="2" s="1"/>
  <c r="F34" i="2"/>
  <c r="G34" i="2" s="1"/>
  <c r="K34" i="2" s="1"/>
  <c r="F35" i="2"/>
  <c r="J35" i="2" s="1"/>
  <c r="F28" i="2"/>
  <c r="H28" i="2" s="1"/>
  <c r="L28" i="2" s="1"/>
  <c r="F19" i="2"/>
  <c r="G19" i="2" s="1"/>
  <c r="K19" i="2" s="1"/>
  <c r="F20" i="2"/>
  <c r="J20" i="2" s="1"/>
  <c r="F21" i="2"/>
  <c r="G21" i="2" s="1"/>
  <c r="K21" i="2" s="1"/>
  <c r="F22" i="2"/>
  <c r="G22" i="2" s="1"/>
  <c r="K22" i="2" s="1"/>
  <c r="F23" i="2"/>
  <c r="J23" i="2" s="1"/>
  <c r="F24" i="2"/>
  <c r="G24" i="2" s="1"/>
  <c r="K24" i="2" s="1"/>
  <c r="F25" i="2"/>
  <c r="G25" i="2" s="1"/>
  <c r="K25" i="2" s="1"/>
  <c r="F26" i="2"/>
  <c r="H26" i="2" s="1"/>
  <c r="L26" i="2" s="1"/>
  <c r="F18" i="2"/>
  <c r="G18" i="2" s="1"/>
  <c r="K18" i="2" s="1"/>
  <c r="F11" i="2"/>
  <c r="G11" i="2" s="1"/>
  <c r="K11" i="2" s="1"/>
  <c r="F12" i="2"/>
  <c r="F13" i="2"/>
  <c r="J13" i="2" s="1"/>
  <c r="F14" i="2"/>
  <c r="J14" i="2" s="1"/>
  <c r="F15" i="2"/>
  <c r="J15" i="2" s="1"/>
  <c r="F16" i="2"/>
  <c r="J16" i="2" s="1"/>
  <c r="F10" i="2"/>
  <c r="J10" i="2" s="1"/>
  <c r="G12" i="2"/>
  <c r="K12" i="2" s="1"/>
  <c r="K17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2" i="2"/>
  <c r="L53" i="2"/>
  <c r="L55" i="2"/>
  <c r="L56" i="2"/>
  <c r="L57" i="2"/>
  <c r="L58" i="2"/>
  <c r="L59" i="2"/>
  <c r="L61" i="2"/>
  <c r="L62" i="2"/>
  <c r="L63" i="2"/>
  <c r="L64" i="2"/>
  <c r="L65" i="2"/>
  <c r="L66" i="2"/>
  <c r="L67" i="2"/>
  <c r="L69" i="2"/>
  <c r="L70" i="2"/>
  <c r="L71" i="2"/>
  <c r="L72" i="2"/>
  <c r="L73" i="2"/>
  <c r="L74" i="2"/>
  <c r="L75" i="2"/>
  <c r="K9" i="2"/>
  <c r="F8" i="2"/>
  <c r="J8" i="2" s="1"/>
  <c r="J85" i="2"/>
  <c r="F7" i="2"/>
  <c r="J7" i="2" s="1"/>
  <c r="J39" i="2"/>
  <c r="J12" i="2"/>
  <c r="J84" i="2"/>
  <c r="J40" i="2"/>
  <c r="J11" i="2" l="1"/>
  <c r="H81" i="2"/>
  <c r="L81" i="2" s="1"/>
  <c r="J80" i="2"/>
  <c r="H78" i="2"/>
  <c r="L78" i="2" s="1"/>
  <c r="J77" i="2"/>
  <c r="G74" i="2"/>
  <c r="K74" i="2" s="1"/>
  <c r="J71" i="2"/>
  <c r="G70" i="2"/>
  <c r="K70" i="2" s="1"/>
  <c r="J69" i="2"/>
  <c r="J38" i="2"/>
  <c r="G41" i="2"/>
  <c r="K41" i="2" s="1"/>
  <c r="G75" i="2"/>
  <c r="K75" i="2" s="1"/>
  <c r="G67" i="2"/>
  <c r="K67" i="2" s="1"/>
  <c r="J79" i="2"/>
  <c r="J42" i="2"/>
  <c r="G73" i="2"/>
  <c r="K73" i="2" s="1"/>
  <c r="G37" i="2"/>
  <c r="K37" i="2" s="1"/>
  <c r="G72" i="2"/>
  <c r="K72" i="2" s="1"/>
  <c r="G44" i="2"/>
  <c r="K44" i="2" s="1"/>
  <c r="J65" i="2"/>
  <c r="G64" i="2"/>
  <c r="K64" i="2" s="1"/>
  <c r="G62" i="2"/>
  <c r="K62" i="2" s="1"/>
  <c r="J61" i="2"/>
  <c r="G59" i="2"/>
  <c r="K59" i="2" s="1"/>
  <c r="G58" i="2"/>
  <c r="K58" i="2" s="1"/>
  <c r="G57" i="2"/>
  <c r="K57" i="2" s="1"/>
  <c r="G56" i="2"/>
  <c r="K56" i="2" s="1"/>
  <c r="G55" i="2"/>
  <c r="K55" i="2" s="1"/>
  <c r="G53" i="2"/>
  <c r="K53" i="2" s="1"/>
  <c r="G52" i="2"/>
  <c r="K52" i="2" s="1"/>
  <c r="G50" i="2"/>
  <c r="K50" i="2" s="1"/>
  <c r="G49" i="2"/>
  <c r="K49" i="2" s="1"/>
  <c r="G48" i="2"/>
  <c r="K48" i="2" s="1"/>
  <c r="G47" i="2"/>
  <c r="K47" i="2" s="1"/>
  <c r="J46" i="2"/>
  <c r="G45" i="2"/>
  <c r="K45" i="2" s="1"/>
  <c r="J83" i="2"/>
  <c r="H82" i="2"/>
  <c r="L82" i="2" s="1"/>
  <c r="G33" i="2"/>
  <c r="K33" i="2" s="1"/>
  <c r="J32" i="2"/>
  <c r="J31" i="2"/>
  <c r="H30" i="2"/>
  <c r="L30" i="2" s="1"/>
  <c r="H29" i="2"/>
  <c r="L29" i="2" s="1"/>
  <c r="J28" i="2"/>
  <c r="G23" i="2"/>
  <c r="K23" i="2" s="1"/>
  <c r="J21" i="2"/>
  <c r="G20" i="2"/>
  <c r="K20" i="2" s="1"/>
  <c r="J19" i="2"/>
  <c r="G35" i="2"/>
  <c r="K35" i="2" s="1"/>
  <c r="J34" i="2"/>
  <c r="J25" i="2"/>
  <c r="J26" i="2"/>
  <c r="J18" i="2"/>
  <c r="J24" i="2"/>
  <c r="J22" i="2"/>
  <c r="G14" i="2"/>
  <c r="K14" i="2" s="1"/>
  <c r="G13" i="2"/>
  <c r="K13" i="2" s="1"/>
  <c r="G10" i="2"/>
  <c r="K10" i="2" s="1"/>
  <c r="G16" i="2"/>
  <c r="K16" i="2" s="1"/>
  <c r="G15" i="2"/>
  <c r="K15" i="2" s="1"/>
  <c r="H7" i="2"/>
  <c r="L7" i="2" s="1"/>
  <c r="H8" i="2"/>
  <c r="L8" i="2" s="1"/>
  <c r="K87" i="2" l="1"/>
  <c r="J87" i="2"/>
  <c r="L87" i="2"/>
  <c r="J89" i="2" l="1"/>
  <c r="J88" i="2"/>
</calcChain>
</file>

<file path=xl/sharedStrings.xml><?xml version="1.0" encoding="utf-8"?>
<sst xmlns="http://schemas.openxmlformats.org/spreadsheetml/2006/main" count="182" uniqueCount="180">
  <si>
    <t>コスメハイホー　新・在庫買取専用シート</t>
    <rPh sb="8" eb="9">
      <t>シン</t>
    </rPh>
    <rPh sb="10" eb="12">
      <t>ザイコ</t>
    </rPh>
    <rPh sb="12" eb="14">
      <t>カイトリ</t>
    </rPh>
    <rPh sb="14" eb="16">
      <t>センヨウ</t>
    </rPh>
    <phoneticPr fontId="3"/>
  </si>
  <si>
    <t>このフォームは新・在庫買取（購入より３カ月以内）専用です</t>
    <rPh sb="7" eb="8">
      <t>シン</t>
    </rPh>
    <rPh sb="9" eb="11">
      <t>ザイコ</t>
    </rPh>
    <rPh sb="11" eb="13">
      <t>カイトリ</t>
    </rPh>
    <rPh sb="14" eb="16">
      <t>コウニュウ</t>
    </rPh>
    <rPh sb="20" eb="21">
      <t>ゲツ</t>
    </rPh>
    <rPh sb="21" eb="23">
      <t>イナイ</t>
    </rPh>
    <rPh sb="24" eb="26">
      <t>センヨウ</t>
    </rPh>
    <phoneticPr fontId="3"/>
  </si>
  <si>
    <t>製品コード</t>
    <rPh sb="0" eb="2">
      <t>セイヒン</t>
    </rPh>
    <phoneticPr fontId="3"/>
  </si>
  <si>
    <t>掛率</t>
    <rPh sb="0" eb="2">
      <t>カケリツ</t>
    </rPh>
    <phoneticPr fontId="3"/>
  </si>
  <si>
    <t>買取価格</t>
    <rPh sb="0" eb="2">
      <t>カイトリ</t>
    </rPh>
    <rPh sb="2" eb="4">
      <t>カカク</t>
    </rPh>
    <phoneticPr fontId="3"/>
  </si>
  <si>
    <t>個数</t>
    <rPh sb="0" eb="2">
      <t>コスウ</t>
    </rPh>
    <phoneticPr fontId="3"/>
  </si>
  <si>
    <t>仕入計(￥)</t>
    <rPh sb="0" eb="2">
      <t>シイレ</t>
    </rPh>
    <rPh sb="2" eb="3">
      <t>ケイ</t>
    </rPh>
    <phoneticPr fontId="3"/>
  </si>
  <si>
    <t>エンハンサー</t>
    <phoneticPr fontId="3"/>
  </si>
  <si>
    <t>クレンジングオイル</t>
    <phoneticPr fontId="3"/>
  </si>
  <si>
    <t>フェイスクレンジングジェル</t>
    <phoneticPr fontId="3"/>
  </si>
  <si>
    <t>フェイスクレンジングフォーム</t>
    <phoneticPr fontId="3"/>
  </si>
  <si>
    <t>ｱﾊﾞ ﾌﾟﾋ ﾓﾆ ｺﾝﾃﾞｨｼｮﾆﾝｸﾞ ｼｬﾝﾌﾟｰ750</t>
    <phoneticPr fontId="3"/>
  </si>
  <si>
    <t>ｱﾊﾞ ﾌﾟﾋ ﾓﾆ ｺﾝﾃﾞｨｼｮナー750</t>
    <phoneticPr fontId="3"/>
  </si>
  <si>
    <t>ホワイトニング トゥース ペースト</t>
    <phoneticPr fontId="3"/>
  </si>
  <si>
    <t>Q10スキンローション</t>
    <phoneticPr fontId="3"/>
  </si>
  <si>
    <t>ビューティーエッセンスデュオ</t>
    <phoneticPr fontId="3"/>
  </si>
  <si>
    <t>ミルクローションリッチ</t>
    <phoneticPr fontId="3"/>
  </si>
  <si>
    <t>genLOCジェントルクレンズ＆トーン</t>
    <phoneticPr fontId="3"/>
  </si>
  <si>
    <t>genLOCレディアントデイSPF22</t>
    <phoneticPr fontId="3"/>
  </si>
  <si>
    <t>フェイスリフトパック</t>
    <phoneticPr fontId="3"/>
  </si>
  <si>
    <t>ボディーバーレフィル(2個入）</t>
    <rPh sb="12" eb="13">
      <t>コ</t>
    </rPh>
    <rPh sb="13" eb="14">
      <t>イ</t>
    </rPh>
    <phoneticPr fontId="3"/>
  </si>
  <si>
    <t>ボディーバーレフィル(5個入）</t>
    <rPh sb="12" eb="13">
      <t>コ</t>
    </rPh>
    <rPh sb="13" eb="14">
      <t>イ</t>
    </rPh>
    <phoneticPr fontId="3"/>
  </si>
  <si>
    <t>リップバーム</t>
    <phoneticPr fontId="3"/>
  </si>
  <si>
    <t>レニューヘアマスク</t>
    <phoneticPr fontId="3"/>
  </si>
  <si>
    <t>＊この用紙をプリントし梱包前に商品をチェックの上、下記をご記入いただき商品と同封してお送り下さい。</t>
    <rPh sb="3" eb="5">
      <t>ヨウシ</t>
    </rPh>
    <rPh sb="11" eb="13">
      <t>コンポウ</t>
    </rPh>
    <rPh sb="13" eb="14">
      <t>マエ</t>
    </rPh>
    <rPh sb="15" eb="17">
      <t>ショウヒン</t>
    </rPh>
    <rPh sb="23" eb="24">
      <t>ウエ</t>
    </rPh>
    <rPh sb="25" eb="27">
      <t>カキ</t>
    </rPh>
    <rPh sb="29" eb="31">
      <t>キニュウ</t>
    </rPh>
    <rPh sb="35" eb="37">
      <t>ショウヒン</t>
    </rPh>
    <rPh sb="38" eb="40">
      <t>ドウフウ</t>
    </rPh>
    <rPh sb="43" eb="44">
      <t>オク</t>
    </rPh>
    <rPh sb="45" eb="46">
      <t>クダ</t>
    </rPh>
    <phoneticPr fontId="3"/>
  </si>
  <si>
    <t>銀行名</t>
    <rPh sb="0" eb="3">
      <t>ギンコウメイ</t>
    </rPh>
    <phoneticPr fontId="3"/>
  </si>
  <si>
    <t>支店名</t>
    <rPh sb="0" eb="2">
      <t>シテン</t>
    </rPh>
    <rPh sb="2" eb="3">
      <t>メイ</t>
    </rPh>
    <phoneticPr fontId="3"/>
  </si>
  <si>
    <t>口座の種類　　　普通　　　　当座</t>
    <rPh sb="0" eb="2">
      <t>コウザ</t>
    </rPh>
    <rPh sb="3" eb="5">
      <t>シュルイ</t>
    </rPh>
    <rPh sb="8" eb="10">
      <t>フツウ</t>
    </rPh>
    <rPh sb="14" eb="16">
      <t>トウザ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</si>
  <si>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</si>
  <si>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</si>
  <si>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オーバードライブ</t>
    <phoneticPr fontId="2"/>
  </si>
  <si>
    <t>フリガナ</t>
    <phoneticPr fontId="2"/>
  </si>
  <si>
    <t>北海道　沖縄　離島送料負担分（1箱600円）</t>
    <rPh sb="0" eb="3">
      <t>ホッカイドウ</t>
    </rPh>
    <rPh sb="4" eb="6">
      <t>オキナワ</t>
    </rPh>
    <rPh sb="7" eb="9">
      <t>リトウ</t>
    </rPh>
    <rPh sb="9" eb="11">
      <t>ソウリョウ</t>
    </rPh>
    <rPh sb="11" eb="13">
      <t>フタン</t>
    </rPh>
    <rPh sb="13" eb="14">
      <t>ブン</t>
    </rPh>
    <rPh sb="16" eb="17">
      <t>ハコ</t>
    </rPh>
    <rPh sb="20" eb="21">
      <t>エン</t>
    </rPh>
    <phoneticPr fontId="2"/>
  </si>
  <si>
    <t>リジューベネイティング クリーム</t>
    <phoneticPr fontId="3"/>
  </si>
  <si>
    <t>ジャンガマルズ　チューワブル</t>
    <phoneticPr fontId="2"/>
  </si>
  <si>
    <t>56%買取</t>
    <rPh sb="3" eb="5">
      <t>カイトリ</t>
    </rPh>
    <phoneticPr fontId="3"/>
  </si>
  <si>
    <t>ボディ クレンジング ジェル（500ｍｌ）</t>
    <phoneticPr fontId="3"/>
  </si>
  <si>
    <t>インテンスボディーモイスチャーライザー</t>
    <phoneticPr fontId="2"/>
  </si>
  <si>
    <t>NSJ卸売価格</t>
    <rPh sb="3" eb="5">
      <t>オロシウリ</t>
    </rPh>
    <rPh sb="5" eb="7">
      <t>カカク</t>
    </rPh>
    <phoneticPr fontId="3"/>
  </si>
  <si>
    <t>ルースパウダー</t>
    <phoneticPr fontId="3"/>
  </si>
  <si>
    <t>リキッドボディーバー500ml</t>
  </si>
  <si>
    <t>クリア</t>
    <phoneticPr fontId="2"/>
  </si>
  <si>
    <t>58%買取</t>
    <rPh sb="3" eb="5">
      <t>カイトリ</t>
    </rPh>
    <phoneticPr fontId="3"/>
  </si>
  <si>
    <t>ハンドローション</t>
    <phoneticPr fontId="2"/>
  </si>
  <si>
    <t>ボディースムーザー</t>
    <phoneticPr fontId="2"/>
  </si>
  <si>
    <t>genLOCフューチャーセラム</t>
    <phoneticPr fontId="2"/>
  </si>
  <si>
    <t>ティグリーン</t>
    <phoneticPr fontId="2"/>
  </si>
  <si>
    <t>genLOCハイドレイティングローション</t>
    <phoneticPr fontId="2"/>
  </si>
  <si>
    <t>マリンオメガ</t>
    <phoneticPr fontId="2"/>
  </si>
  <si>
    <t>オプティマムオメガ</t>
    <phoneticPr fontId="2"/>
  </si>
  <si>
    <t>バイオギンコ</t>
    <phoneticPr fontId="2"/>
  </si>
  <si>
    <t>コレスティン</t>
    <phoneticPr fontId="2"/>
  </si>
  <si>
    <t>コーディマックス</t>
    <phoneticPr fontId="2"/>
  </si>
  <si>
    <t>サンライト50</t>
    <phoneticPr fontId="3"/>
  </si>
  <si>
    <t>● フェイスケア</t>
    <phoneticPr fontId="3"/>
  </si>
  <si>
    <t>● ボディケア</t>
    <phoneticPr fontId="3"/>
  </si>
  <si>
    <t>● サンライト</t>
    <phoneticPr fontId="3"/>
  </si>
  <si>
    <t>● ヘアーケア</t>
    <phoneticPr fontId="3"/>
  </si>
  <si>
    <t>● ヘアーケア *リッターサイズ*</t>
    <phoneticPr fontId="3"/>
  </si>
  <si>
    <t>TSスカルプ薬用エッセンス</t>
    <rPh sb="6" eb="8">
      <t>ヤクヨウ</t>
    </rPh>
    <phoneticPr fontId="2"/>
  </si>
  <si>
    <t>genLOC R2 リニュー</t>
    <phoneticPr fontId="2"/>
  </si>
  <si>
    <t>genLOC R2リチャージ</t>
    <phoneticPr fontId="2"/>
  </si>
  <si>
    <t>ライフパックナノ プラス</t>
    <phoneticPr fontId="2"/>
  </si>
  <si>
    <t>03001981</t>
  </si>
  <si>
    <t>genLOC ユースパンR</t>
    <phoneticPr fontId="2"/>
  </si>
  <si>
    <t>03001784</t>
    <phoneticPr fontId="2"/>
  </si>
  <si>
    <t>インバランス</t>
    <phoneticPr fontId="2"/>
  </si>
  <si>
    <t>03001793</t>
    <phoneticPr fontId="2"/>
  </si>
  <si>
    <t>モイスチャーライズミ―</t>
    <phoneticPr fontId="2"/>
  </si>
  <si>
    <t>genLOC &amp; ageLOC</t>
    <phoneticPr fontId="3"/>
  </si>
  <si>
    <t>03003880</t>
    <phoneticPr fontId="2"/>
  </si>
  <si>
    <t>genLOCトランスフォーミングナイト</t>
    <phoneticPr fontId="2"/>
  </si>
  <si>
    <t>①事前のご連絡は不要です。
②このフォームに記載されている商品であれば何個でも買取いたします。
③お手持ちの商品個数を、このリストにご記入下さい。
　　　　　　　　　　　　　　　　　　　（エクセルをそのままご使用頂けます・手書きも可）
④商品とリストをコスメハイホーまでお送り下さい。
⑤商品が到着し検品後2日以内に代金をお振込いたします。（土日祝日・弊社休業日を除く）
⑥旧型品・不良品は廃棄処分いたします。返品はできません。消費期限6か月以上
送り先：〒225-0005横浜市青葉区荏子田2－26－7  コスメハイホー業務部宛　電話045-530-9553</t>
    <rPh sb="214" eb="218">
      <t>ショウヒキゲン</t>
    </rPh>
    <rPh sb="220" eb="223">
      <t>ゲツイジョウ</t>
    </rPh>
    <phoneticPr fontId="2"/>
  </si>
  <si>
    <t>ライフパックタブレット 期限6か月以上</t>
    <rPh sb="12" eb="14">
      <t>キゲン</t>
    </rPh>
    <rPh sb="16" eb="19">
      <t>ゲツイジョウ</t>
    </rPh>
    <phoneticPr fontId="3"/>
  </si>
  <si>
    <t>03002015</t>
    <phoneticPr fontId="2"/>
  </si>
  <si>
    <t>phリッチトーナー</t>
    <phoneticPr fontId="2"/>
  </si>
  <si>
    <t>03101226</t>
    <phoneticPr fontId="3"/>
  </si>
  <si>
    <t>03110308</t>
    <phoneticPr fontId="3"/>
  </si>
  <si>
    <t>03111155</t>
    <phoneticPr fontId="3"/>
  </si>
  <si>
    <t>03001789</t>
    <phoneticPr fontId="2"/>
  </si>
  <si>
    <t>ブライターデイエクスフォリエントスクラブ</t>
    <phoneticPr fontId="2"/>
  </si>
  <si>
    <t>ライフパック 期限6か月以上</t>
    <rPh sb="7" eb="9">
      <t>キゲン</t>
    </rPh>
    <rPh sb="11" eb="14">
      <t>ゲツイジョウ</t>
    </rPh>
    <phoneticPr fontId="3"/>
  </si>
  <si>
    <t>03001337</t>
    <phoneticPr fontId="2"/>
  </si>
  <si>
    <t>クリアエッセンス</t>
    <phoneticPr fontId="2"/>
  </si>
  <si>
    <t>03003894</t>
    <phoneticPr fontId="2"/>
  </si>
  <si>
    <t>03003895</t>
    <phoneticPr fontId="2"/>
  </si>
  <si>
    <t>03102886</t>
    <phoneticPr fontId="3"/>
  </si>
  <si>
    <t>03102888</t>
    <phoneticPr fontId="3"/>
  </si>
  <si>
    <t>03002368</t>
    <phoneticPr fontId="2"/>
  </si>
  <si>
    <t>レニュースムージングシャンプー1000</t>
    <phoneticPr fontId="3"/>
  </si>
  <si>
    <t>03002371</t>
    <phoneticPr fontId="3"/>
  </si>
  <si>
    <t>レニューボリューマイジングシャンプー1000</t>
    <phoneticPr fontId="3"/>
  </si>
  <si>
    <t>モイスチャー ミスト</t>
    <phoneticPr fontId="3"/>
  </si>
  <si>
    <t>03102887</t>
    <phoneticPr fontId="3"/>
  </si>
  <si>
    <t>03110262</t>
    <phoneticPr fontId="3"/>
  </si>
  <si>
    <t>03101349</t>
    <phoneticPr fontId="3"/>
  </si>
  <si>
    <t>03003627</t>
    <phoneticPr fontId="2"/>
  </si>
  <si>
    <t>03001345</t>
    <phoneticPr fontId="2"/>
  </si>
  <si>
    <t>03110367</t>
    <phoneticPr fontId="3"/>
  </si>
  <si>
    <t>03002366</t>
    <phoneticPr fontId="3"/>
  </si>
  <si>
    <t>レニュースムージングシャンプー</t>
    <phoneticPr fontId="3"/>
  </si>
  <si>
    <t>03002367</t>
    <phoneticPr fontId="3"/>
  </si>
  <si>
    <t>レニューボリューマイジングシャンプー</t>
    <phoneticPr fontId="3"/>
  </si>
  <si>
    <t>03002374</t>
    <phoneticPr fontId="3"/>
  </si>
  <si>
    <t>03102895</t>
    <phoneticPr fontId="2"/>
  </si>
  <si>
    <t>03002372</t>
    <phoneticPr fontId="2"/>
  </si>
  <si>
    <t>レニュースムージングコンディショナー1000</t>
    <phoneticPr fontId="2"/>
  </si>
  <si>
    <t>03002373</t>
    <phoneticPr fontId="3"/>
  </si>
  <si>
    <t>レニューボリューマイジングコンディショナー1000</t>
    <phoneticPr fontId="3"/>
  </si>
  <si>
    <t>03003883</t>
    <phoneticPr fontId="2"/>
  </si>
  <si>
    <t>03003882</t>
    <phoneticPr fontId="3"/>
  </si>
  <si>
    <t>03003881</t>
    <phoneticPr fontId="3"/>
  </si>
  <si>
    <t>03003892</t>
    <phoneticPr fontId="2"/>
  </si>
  <si>
    <t>03102889</t>
    <phoneticPr fontId="3"/>
  </si>
  <si>
    <t>03102890</t>
    <phoneticPr fontId="3"/>
  </si>
  <si>
    <t>03110258</t>
    <phoneticPr fontId="3"/>
  </si>
  <si>
    <t>03110013</t>
    <phoneticPr fontId="3"/>
  </si>
  <si>
    <t>03110014</t>
    <phoneticPr fontId="3"/>
  </si>
  <si>
    <t>03110329</t>
    <phoneticPr fontId="2"/>
  </si>
  <si>
    <t>03102776</t>
    <phoneticPr fontId="3"/>
  </si>
  <si>
    <t>03110354</t>
    <phoneticPr fontId="3"/>
  </si>
  <si>
    <t>03101217</t>
    <phoneticPr fontId="2"/>
  </si>
  <si>
    <t>03101224</t>
    <phoneticPr fontId="3"/>
  </si>
  <si>
    <t>03101239</t>
    <phoneticPr fontId="2"/>
  </si>
  <si>
    <t>03100875</t>
    <phoneticPr fontId="2"/>
  </si>
  <si>
    <t xml:space="preserve">●Pharmanex </t>
    <phoneticPr fontId="3"/>
  </si>
  <si>
    <t>62%ゴールド買取</t>
    <rPh sb="7" eb="9">
      <t>カイトリ</t>
    </rPh>
    <phoneticPr fontId="3"/>
  </si>
  <si>
    <t>03102717</t>
    <phoneticPr fontId="2"/>
  </si>
  <si>
    <t>リキッドボディルフラ</t>
    <phoneticPr fontId="2"/>
  </si>
  <si>
    <t>03002370</t>
    <phoneticPr fontId="2"/>
  </si>
  <si>
    <t>レニュースムージングコンディショナー</t>
    <phoneticPr fontId="2"/>
  </si>
  <si>
    <t>03002508</t>
    <phoneticPr fontId="2"/>
  </si>
  <si>
    <t>03002509</t>
    <phoneticPr fontId="2"/>
  </si>
  <si>
    <t>ルミナスベージュ</t>
    <phoneticPr fontId="2"/>
  </si>
  <si>
    <t>● メイクアップベースSPF18・PA++</t>
    <phoneticPr fontId="3"/>
  </si>
  <si>
    <t>03125027</t>
    <phoneticPr fontId="3"/>
  </si>
  <si>
    <t>● ルースパウダーSPF17・PA++</t>
    <phoneticPr fontId="3"/>
  </si>
  <si>
    <t>●パウダーファンデーションレフィルSPF23・PA++</t>
    <phoneticPr fontId="3"/>
  </si>
  <si>
    <t>03002516</t>
    <phoneticPr fontId="2"/>
  </si>
  <si>
    <t>ピンク</t>
    <phoneticPr fontId="2"/>
  </si>
  <si>
    <t>03002517</t>
    <phoneticPr fontId="2"/>
  </si>
  <si>
    <t>ピンクオークル</t>
    <phoneticPr fontId="2"/>
  </si>
  <si>
    <t>03002518</t>
    <phoneticPr fontId="2"/>
  </si>
  <si>
    <t>オークル</t>
    <phoneticPr fontId="2"/>
  </si>
  <si>
    <t>03002519</t>
    <phoneticPr fontId="2"/>
  </si>
  <si>
    <t>ミディアムオークル</t>
    <phoneticPr fontId="2"/>
  </si>
  <si>
    <t>03002520</t>
    <phoneticPr fontId="2"/>
  </si>
  <si>
    <t>ベージュ</t>
    <phoneticPr fontId="2"/>
  </si>
  <si>
    <t>03002521</t>
    <phoneticPr fontId="2"/>
  </si>
  <si>
    <t>ミディアムベージュ</t>
    <phoneticPr fontId="2"/>
  </si>
  <si>
    <t>03002523</t>
    <phoneticPr fontId="2"/>
  </si>
  <si>
    <t>パウダーファンデーションコンパクト</t>
    <phoneticPr fontId="2"/>
  </si>
  <si>
    <t>03004252</t>
    <phoneticPr fontId="2"/>
  </si>
  <si>
    <t>03001956</t>
    <phoneticPr fontId="2"/>
  </si>
  <si>
    <t>03003536</t>
    <phoneticPr fontId="2"/>
  </si>
  <si>
    <t>03003103</t>
    <phoneticPr fontId="2"/>
  </si>
  <si>
    <t>03102993</t>
    <phoneticPr fontId="2"/>
  </si>
  <si>
    <t>03003863</t>
    <phoneticPr fontId="2"/>
  </si>
  <si>
    <t>03102996</t>
    <phoneticPr fontId="2"/>
  </si>
  <si>
    <t>03102995</t>
    <phoneticPr fontId="2"/>
  </si>
  <si>
    <t>03102989</t>
    <phoneticPr fontId="2"/>
  </si>
  <si>
    <t>03003728</t>
    <phoneticPr fontId="2"/>
  </si>
  <si>
    <t>霊芝EX</t>
    <rPh sb="0" eb="2">
      <t>レイシ</t>
    </rPh>
    <phoneticPr fontId="2"/>
  </si>
  <si>
    <t>＊インボイス番号の記入がない場合、消費税分を減額いたします</t>
    <rPh sb="6" eb="8">
      <t>バンゴウ</t>
    </rPh>
    <rPh sb="9" eb="11">
      <t>キニュウ</t>
    </rPh>
    <rPh sb="14" eb="16">
      <t>バアイ</t>
    </rPh>
    <rPh sb="17" eb="21">
      <t>ショウヒゼイブン</t>
    </rPh>
    <rPh sb="22" eb="24">
      <t>ゲンガク</t>
    </rPh>
    <phoneticPr fontId="2"/>
  </si>
  <si>
    <t>消費税10％</t>
    <rPh sb="0" eb="3">
      <t>ショウヒゼイ</t>
    </rPh>
    <phoneticPr fontId="2"/>
  </si>
  <si>
    <t>消費税8％</t>
    <rPh sb="0" eb="3">
      <t>ショウヒゼイ</t>
    </rPh>
    <phoneticPr fontId="2"/>
  </si>
  <si>
    <t>消費税（別）インボイス対応版</t>
    <rPh sb="0" eb="3">
      <t>ショウヒゼイ</t>
    </rPh>
    <rPh sb="4" eb="5">
      <t>ベツ</t>
    </rPh>
    <rPh sb="11" eb="14">
      <t>タイオウバン</t>
    </rPh>
    <phoneticPr fontId="2"/>
  </si>
  <si>
    <t>消費税10％小計</t>
    <rPh sb="0" eb="3">
      <t>ショウヒゼイ</t>
    </rPh>
    <rPh sb="6" eb="8">
      <t>ショウケイ</t>
    </rPh>
    <phoneticPr fontId="3"/>
  </si>
  <si>
    <t>消費税8％小計</t>
    <rPh sb="0" eb="3">
      <t>ショウヒゼイ</t>
    </rPh>
    <rPh sb="5" eb="7">
      <t>ショウケイ</t>
    </rPh>
    <phoneticPr fontId="3"/>
  </si>
  <si>
    <t>税別合計</t>
    <rPh sb="0" eb="2">
      <t>ゼイベツ</t>
    </rPh>
    <rPh sb="2" eb="4">
      <t>ゴウケイ</t>
    </rPh>
    <phoneticPr fontId="2"/>
  </si>
  <si>
    <t>インボイス番号なしの場合</t>
    <rPh sb="5" eb="7">
      <t>バンゴウ</t>
    </rPh>
    <rPh sb="10" eb="12">
      <t>バアイ</t>
    </rPh>
    <phoneticPr fontId="2"/>
  </si>
  <si>
    <t>インボイス番号ありの場合</t>
    <rPh sb="5" eb="7">
      <t>バンゴウ</t>
    </rPh>
    <rPh sb="10" eb="12">
      <t>バアイ</t>
    </rPh>
    <phoneticPr fontId="2"/>
  </si>
  <si>
    <t>必須インボイス番号</t>
    <phoneticPr fontId="2"/>
  </si>
  <si>
    <t>年             月               日</t>
    <rPh sb="0" eb="1">
      <t>ネン</t>
    </rPh>
    <rPh sb="14" eb="15">
      <t>ツキ</t>
    </rPh>
    <rPh sb="30" eb="31">
      <t>ヒ</t>
    </rPh>
    <phoneticPr fontId="3"/>
  </si>
  <si>
    <t>住所</t>
    <rPh sb="0" eb="2">
      <t>ジュウショ</t>
    </rPh>
    <phoneticPr fontId="2"/>
  </si>
  <si>
    <t>お名前</t>
    <rPh sb="1" eb="3">
      <t>ナマエ</t>
    </rPh>
    <phoneticPr fontId="2"/>
  </si>
  <si>
    <t>印</t>
    <rPh sb="0" eb="1">
      <t>イン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</si>
  <si>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</si>
  <si>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</si>
  <si>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2023/12/2改訂版</t>
    <rPh sb="9" eb="11">
      <t>カイテイ</t>
    </rPh>
    <rPh sb="11" eb="12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</si>
</sst>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#,##0;&quot;▲ &quot;#,##0"/>
    <numFmt numFmtId="177" formatCode="0&quot;個&quot;"/>
    <numFmt numFmtId="178" formatCode="0.00_ 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0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/>
  </cellStyleXfs>
  <cellXfs count="215">
    <xf numFmtId="0" fontId="0" fillId="0" borderId="0" xfId="0">
      <alignment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horizontal="center" shrinkToFit="1"/>
    </xf>
    <xf numFmtId="0" fontId="5" fillId="0" borderId="0" xfId="0" applyFont="1" applyAlignment="1">
      <alignment shrinkToFit="1"/>
    </xf>
    <xf numFmtId="176" fontId="5" fillId="0" borderId="0" xfId="0" applyNumberFormat="1" applyFont="1">
      <alignment vertical="center"/>
    </xf>
    <xf numFmtId="5" fontId="5" fillId="0" borderId="0" xfId="0" applyNumberFormat="1" applyFont="1">
      <alignment vertical="center"/>
    </xf>
    <xf numFmtId="5" fontId="5" fillId="3" borderId="11" xfId="0" applyNumberFormat="1" applyFont="1" applyFill="1" applyBorder="1">
      <alignment vertical="center"/>
    </xf>
    <xf numFmtId="49" fontId="5" fillId="0" borderId="7" xfId="0" applyNumberFormat="1" applyFont="1" applyBorder="1" applyAlignment="1">
      <alignment horizontal="center" shrinkToFit="1"/>
    </xf>
    <xf numFmtId="5" fontId="5" fillId="0" borderId="11" xfId="0" applyNumberFormat="1" applyFont="1" applyBorder="1">
      <alignment vertical="center"/>
    </xf>
    <xf numFmtId="49" fontId="5" fillId="3" borderId="7" xfId="0" applyNumberFormat="1" applyFont="1" applyFill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shrinkToFit="1"/>
    </xf>
    <xf numFmtId="177" fontId="5" fillId="0" borderId="0" xfId="0" applyNumberFormat="1" applyFont="1">
      <alignment vertical="center"/>
    </xf>
    <xf numFmtId="0" fontId="13" fillId="3" borderId="0" xfId="0" applyFont="1" applyFill="1" applyAlignment="1">
      <alignment horizontal="center" vertical="center" shrinkToFit="1"/>
    </xf>
    <xf numFmtId="0" fontId="12" fillId="0" borderId="0" xfId="0" applyFont="1">
      <alignment vertical="center"/>
    </xf>
    <xf numFmtId="0" fontId="5" fillId="0" borderId="0" xfId="0" applyFont="1" applyAlignment="1">
      <alignment horizontal="left" shrinkToFit="1"/>
    </xf>
    <xf numFmtId="0" fontId="14" fillId="0" borderId="0" xfId="0" applyFont="1" applyAlignment="1">
      <alignment horizontal="center" shrinkToFit="1"/>
    </xf>
    <xf numFmtId="0" fontId="10" fillId="0" borderId="0" xfId="0" applyFont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12" fillId="0" borderId="13" xfId="0" applyFont="1" applyBorder="1">
      <alignment vertical="center"/>
    </xf>
    <xf numFmtId="0" fontId="12" fillId="0" borderId="0" xfId="0" applyFont="1" applyAlignment="1">
      <alignment horizontal="right"/>
    </xf>
    <xf numFmtId="0" fontId="12" fillId="0" borderId="13" xfId="0" applyFont="1" applyBorder="1" applyAlignment="1">
      <alignment horizontal="right"/>
    </xf>
    <xf numFmtId="31" fontId="15" fillId="0" borderId="0" xfId="0" applyNumberFormat="1" applyFont="1" applyAlignment="1">
      <alignment shrinkToFit="1"/>
    </xf>
    <xf numFmtId="176" fontId="5" fillId="5" borderId="10" xfId="0" applyNumberFormat="1" applyFont="1" applyFill="1" applyBorder="1">
      <alignment vertical="center"/>
    </xf>
    <xf numFmtId="176" fontId="5" fillId="5" borderId="10" xfId="0" applyNumberFormat="1" applyFont="1" applyFill="1" applyBorder="1" applyAlignment="1">
      <alignment horizontal="right" vertical="center" wrapText="1"/>
    </xf>
    <xf numFmtId="49" fontId="19" fillId="3" borderId="7" xfId="0" applyNumberFormat="1" applyFont="1" applyFill="1" applyBorder="1" applyAlignment="1">
      <alignment horizontal="center" shrinkToFit="1"/>
    </xf>
    <xf numFmtId="176" fontId="19" fillId="5" borderId="10" xfId="0" applyNumberFormat="1" applyFont="1" applyFill="1" applyBorder="1">
      <alignment vertical="center"/>
    </xf>
    <xf numFmtId="0" fontId="5" fillId="0" borderId="10" xfId="0" applyFont="1" applyBorder="1" applyAlignment="1">
      <alignment shrinkToFit="1"/>
    </xf>
    <xf numFmtId="0" fontId="5" fillId="3" borderId="10" xfId="0" applyFont="1" applyFill="1" applyBorder="1" applyAlignment="1">
      <alignment horizontal="center" vertical="center" shrinkToFit="1"/>
    </xf>
    <xf numFmtId="49" fontId="5" fillId="3" borderId="10" xfId="0" applyNumberFormat="1" applyFont="1" applyFill="1" applyBorder="1" applyAlignment="1">
      <alignment horizontal="left" vertical="center"/>
    </xf>
    <xf numFmtId="0" fontId="5" fillId="3" borderId="10" xfId="0" applyFont="1" applyFill="1" applyBorder="1" applyAlignment="1">
      <alignment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shrinkToFit="1"/>
    </xf>
    <xf numFmtId="5" fontId="5" fillId="3" borderId="10" xfId="0" applyNumberFormat="1" applyFont="1" applyFill="1" applyBorder="1">
      <alignment vertical="center"/>
    </xf>
    <xf numFmtId="0" fontId="8" fillId="3" borderId="10" xfId="0" applyFont="1" applyFill="1" applyBorder="1" applyAlignment="1">
      <alignment shrinkToFit="1"/>
    </xf>
    <xf numFmtId="0" fontId="11" fillId="0" borderId="10" xfId="0" applyFont="1" applyBorder="1" applyAlignment="1">
      <alignment shrinkToFit="1"/>
    </xf>
    <xf numFmtId="176" fontId="8" fillId="6" borderId="10" xfId="0" applyNumberFormat="1" applyFont="1" applyFill="1" applyBorder="1" applyAlignment="1">
      <alignment horizontal="right" vertical="center" wrapText="1"/>
    </xf>
    <xf numFmtId="176" fontId="8" fillId="6" borderId="10" xfId="0" applyNumberFormat="1" applyFont="1" applyFill="1" applyBorder="1">
      <alignment vertical="center"/>
    </xf>
    <xf numFmtId="176" fontId="5" fillId="6" borderId="10" xfId="0" applyNumberFormat="1" applyFont="1" applyFill="1" applyBorder="1">
      <alignment vertical="center"/>
    </xf>
    <xf numFmtId="9" fontId="10" fillId="5" borderId="10" xfId="0" applyNumberFormat="1" applyFont="1" applyFill="1" applyBorder="1" applyAlignment="1">
      <alignment horizontal="center" vertical="center"/>
    </xf>
    <xf numFmtId="9" fontId="10" fillId="5" borderId="10" xfId="0" applyNumberFormat="1" applyFont="1" applyFill="1" applyBorder="1" applyAlignment="1">
      <alignment horizontal="center" vertical="center" wrapText="1"/>
    </xf>
    <xf numFmtId="0" fontId="0" fillId="0" borderId="21" xfId="0" applyBorder="1">
      <alignment vertical="center"/>
    </xf>
    <xf numFmtId="176" fontId="5" fillId="0" borderId="21" xfId="0" applyNumberFormat="1" applyFont="1" applyBorder="1">
      <alignment vertical="center"/>
    </xf>
    <xf numFmtId="177" fontId="5" fillId="0" borderId="21" xfId="0" applyNumberFormat="1" applyFont="1" applyBorder="1">
      <alignment vertical="center"/>
    </xf>
    <xf numFmtId="9" fontId="8" fillId="3" borderId="10" xfId="0" applyNumberFormat="1" applyFont="1" applyFill="1" applyBorder="1" applyAlignment="1">
      <alignment horizontal="center" vertical="center"/>
    </xf>
    <xf numFmtId="9" fontId="8" fillId="3" borderId="10" xfId="0" applyNumberFormat="1" applyFont="1" applyFill="1" applyBorder="1" applyAlignment="1">
      <alignment horizontal="center" vertical="center" wrapText="1"/>
    </xf>
    <xf numFmtId="9" fontId="11" fillId="3" borderId="10" xfId="0" applyNumberFormat="1" applyFont="1" applyFill="1" applyBorder="1" applyAlignment="1">
      <alignment horizontal="center" vertical="center"/>
    </xf>
    <xf numFmtId="9" fontId="10" fillId="3" borderId="10" xfId="0" applyNumberFormat="1" applyFont="1" applyFill="1" applyBorder="1" applyAlignment="1">
      <alignment horizontal="center" vertical="center"/>
    </xf>
    <xf numFmtId="9" fontId="10" fillId="3" borderId="10" xfId="0" applyNumberFormat="1" applyFont="1" applyFill="1" applyBorder="1" applyAlignment="1">
      <alignment horizontal="center" vertical="center" wrapText="1"/>
    </xf>
    <xf numFmtId="9" fontId="10" fillId="3" borderId="10" xfId="0" applyNumberFormat="1" applyFont="1" applyFill="1" applyBorder="1" applyAlignment="1">
      <alignment horizontal="center"/>
    </xf>
    <xf numFmtId="176" fontId="7" fillId="4" borderId="10" xfId="0" applyNumberFormat="1" applyFont="1" applyFill="1" applyBorder="1" applyAlignment="1">
      <alignment horizontal="center" vertical="center" wrapText="1"/>
    </xf>
    <xf numFmtId="176" fontId="7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5" fontId="7" fillId="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shrinkToFit="1"/>
    </xf>
    <xf numFmtId="0" fontId="9" fillId="4" borderId="10" xfId="0" applyFont="1" applyFill="1" applyBorder="1" applyAlignment="1">
      <alignment horizontal="center" shrinkToFit="1"/>
    </xf>
    <xf numFmtId="0" fontId="8" fillId="6" borderId="10" xfId="0" applyFont="1" applyFill="1" applyBorder="1" applyAlignment="1">
      <alignment horizontal="center" vertical="center" shrinkToFit="1"/>
    </xf>
    <xf numFmtId="176" fontId="6" fillId="6" borderId="10" xfId="0" applyNumberFormat="1" applyFont="1" applyFill="1" applyBorder="1">
      <alignment vertical="center"/>
    </xf>
    <xf numFmtId="5" fontId="5" fillId="6" borderId="10" xfId="0" applyNumberFormat="1" applyFont="1" applyFill="1" applyBorder="1">
      <alignment vertical="center"/>
    </xf>
    <xf numFmtId="9" fontId="11" fillId="3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shrinkToFit="1"/>
    </xf>
    <xf numFmtId="49" fontId="8" fillId="2" borderId="10" xfId="0" applyNumberFormat="1" applyFont="1" applyFill="1" applyBorder="1" applyAlignment="1"/>
    <xf numFmtId="5" fontId="5" fillId="0" borderId="10" xfId="0" applyNumberFormat="1" applyFont="1" applyBorder="1">
      <alignment vertical="center"/>
    </xf>
    <xf numFmtId="9" fontId="11" fillId="3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shrinkToFit="1"/>
    </xf>
    <xf numFmtId="5" fontId="5" fillId="5" borderId="10" xfId="0" applyNumberFormat="1" applyFont="1" applyFill="1" applyBorder="1">
      <alignment vertical="center"/>
    </xf>
    <xf numFmtId="49" fontId="11" fillId="5" borderId="10" xfId="0" applyNumberFormat="1" applyFont="1" applyFill="1" applyBorder="1" applyAlignment="1">
      <alignment horizontal="left" vertical="center"/>
    </xf>
    <xf numFmtId="49" fontId="11" fillId="5" borderId="10" xfId="0" applyNumberFormat="1" applyFont="1" applyFill="1" applyBorder="1" applyAlignment="1"/>
    <xf numFmtId="0" fontId="5" fillId="2" borderId="10" xfId="0" applyFont="1" applyFill="1" applyBorder="1" applyAlignment="1">
      <alignment horizontal="center" vertical="center" shrinkToFit="1"/>
    </xf>
    <xf numFmtId="49" fontId="5" fillId="2" borderId="10" xfId="0" applyNumberFormat="1" applyFont="1" applyFill="1" applyBorder="1" applyAlignment="1"/>
    <xf numFmtId="49" fontId="7" fillId="2" borderId="10" xfId="0" applyNumberFormat="1" applyFont="1" applyFill="1" applyBorder="1" applyAlignment="1"/>
    <xf numFmtId="49" fontId="5" fillId="5" borderId="10" xfId="0" applyNumberFormat="1" applyFont="1" applyFill="1" applyBorder="1" applyAlignment="1"/>
    <xf numFmtId="0" fontId="10" fillId="2" borderId="10" xfId="0" applyFont="1" applyFill="1" applyBorder="1" applyAlignment="1">
      <alignment shrinkToFit="1"/>
    </xf>
    <xf numFmtId="0" fontId="10" fillId="0" borderId="10" xfId="0" applyFont="1" applyBorder="1" applyAlignment="1">
      <alignment shrinkToFit="1"/>
    </xf>
    <xf numFmtId="49" fontId="8" fillId="5" borderId="10" xfId="0" applyNumberFormat="1" applyFont="1" applyFill="1" applyBorder="1" applyAlignment="1"/>
    <xf numFmtId="0" fontId="19" fillId="3" borderId="10" xfId="0" applyFont="1" applyFill="1" applyBorder="1" applyAlignment="1">
      <alignment horizontal="center" vertical="center" shrinkToFit="1"/>
    </xf>
    <xf numFmtId="0" fontId="19" fillId="3" borderId="10" xfId="0" applyFont="1" applyFill="1" applyBorder="1" applyAlignment="1">
      <alignment shrinkToFit="1"/>
    </xf>
    <xf numFmtId="9" fontId="20" fillId="3" borderId="10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shrinkToFit="1"/>
    </xf>
    <xf numFmtId="0" fontId="5" fillId="5" borderId="10" xfId="0" applyFont="1" applyFill="1" applyBorder="1" applyAlignment="1">
      <alignment shrinkToFit="1"/>
    </xf>
    <xf numFmtId="0" fontId="10" fillId="3" borderId="10" xfId="0" applyFont="1" applyFill="1" applyBorder="1" applyAlignment="1">
      <alignment shrinkToFit="1"/>
    </xf>
    <xf numFmtId="0" fontId="10" fillId="5" borderId="10" xfId="0" applyFont="1" applyFill="1" applyBorder="1" applyAlignment="1">
      <alignment vertical="center" shrinkToFit="1"/>
    </xf>
    <xf numFmtId="0" fontId="10" fillId="5" borderId="10" xfId="0" applyFont="1" applyFill="1" applyBorder="1" applyAlignment="1">
      <alignment horizontal="center" vertical="center" shrinkToFit="1"/>
    </xf>
    <xf numFmtId="31" fontId="17" fillId="0" borderId="10" xfId="0" applyNumberFormat="1" applyFont="1" applyBorder="1" applyAlignment="1">
      <alignment vertical="center" shrinkToFit="1"/>
    </xf>
    <xf numFmtId="178" fontId="5" fillId="0" borderId="10" xfId="0" applyNumberFormat="1" applyFont="1" applyBorder="1" applyAlignment="1">
      <alignment horizontal="center" vertical="center" shrinkToFit="1"/>
    </xf>
    <xf numFmtId="6" fontId="5" fillId="0" borderId="10" xfId="1" applyFont="1" applyBorder="1" applyAlignment="1">
      <alignment horizontal="center" vertical="center" shrinkToFit="1"/>
    </xf>
    <xf numFmtId="176" fontId="21" fillId="6" borderId="10" xfId="0" applyNumberFormat="1" applyFont="1" applyFill="1" applyBorder="1">
      <alignment vertical="center"/>
    </xf>
    <xf numFmtId="176" fontId="5" fillId="6" borderId="10" xfId="0" applyNumberFormat="1" applyFont="1" applyFill="1" applyBorder="1" applyAlignment="1">
      <alignment horizontal="right" vertical="center" wrapText="1"/>
    </xf>
    <xf numFmtId="176" fontId="5" fillId="6" borderId="10" xfId="0" applyNumberFormat="1" applyFont="1" applyFill="1" applyBorder="1" applyAlignment="1">
      <alignment horizontal="right"/>
    </xf>
    <xf numFmtId="176" fontId="10" fillId="6" borderId="10" xfId="0" applyNumberFormat="1" applyFont="1" applyFill="1" applyBorder="1" applyAlignment="1">
      <alignment horizontal="center" vertical="center" wrapText="1"/>
    </xf>
    <xf numFmtId="9" fontId="10" fillId="6" borderId="10" xfId="0" applyNumberFormat="1" applyFont="1" applyFill="1" applyBorder="1" applyAlignment="1">
      <alignment horizontal="center" vertical="center"/>
    </xf>
    <xf numFmtId="0" fontId="8" fillId="6" borderId="8" xfId="0" applyFont="1" applyFill="1" applyBorder="1" applyAlignment="1">
      <alignment shrinkToFit="1"/>
    </xf>
    <xf numFmtId="0" fontId="8" fillId="6" borderId="8" xfId="0" applyFont="1" applyFill="1" applyBorder="1" applyAlignment="1">
      <alignment horizontal="center" vertical="center" shrinkToFit="1"/>
    </xf>
    <xf numFmtId="0" fontId="8" fillId="6" borderId="10" xfId="0" applyFont="1" applyFill="1" applyBorder="1" applyAlignment="1">
      <alignment vertical="center" shrinkToFit="1"/>
    </xf>
    <xf numFmtId="176" fontId="21" fillId="5" borderId="10" xfId="0" applyNumberFormat="1" applyFont="1" applyFill="1" applyBorder="1">
      <alignment vertical="center"/>
    </xf>
    <xf numFmtId="176" fontId="10" fillId="5" borderId="10" xfId="0" applyNumberFormat="1" applyFont="1" applyFill="1" applyBorder="1" applyAlignment="1">
      <alignment horizontal="center" vertical="center" wrapText="1"/>
    </xf>
    <xf numFmtId="3" fontId="5" fillId="5" borderId="10" xfId="0" applyNumberFormat="1" applyFont="1" applyFill="1" applyBorder="1" applyAlignment="1">
      <alignment shrinkToFit="1"/>
    </xf>
    <xf numFmtId="0" fontId="5" fillId="0" borderId="9" xfId="0" applyFont="1" applyBorder="1" applyAlignment="1">
      <alignment horizontal="center" vertical="center" shrinkToFit="1"/>
    </xf>
    <xf numFmtId="31" fontId="17" fillId="0" borderId="9" xfId="0" applyNumberFormat="1" applyFont="1" applyBorder="1" applyAlignment="1">
      <alignment vertical="center" shrinkToFit="1"/>
    </xf>
    <xf numFmtId="178" fontId="5" fillId="0" borderId="9" xfId="0" applyNumberFormat="1" applyFont="1" applyBorder="1" applyAlignment="1">
      <alignment horizontal="center" vertical="center" shrinkToFit="1"/>
    </xf>
    <xf numFmtId="6" fontId="5" fillId="0" borderId="9" xfId="1" applyFont="1" applyBorder="1" applyAlignment="1">
      <alignment horizontal="center" vertical="center" shrinkToFit="1"/>
    </xf>
    <xf numFmtId="5" fontId="5" fillId="0" borderId="21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3" xfId="0" applyFont="1" applyBorder="1">
      <alignment vertical="center"/>
    </xf>
    <xf numFmtId="176" fontId="5" fillId="0" borderId="23" xfId="0" applyNumberFormat="1" applyFont="1" applyBorder="1">
      <alignment vertical="center"/>
    </xf>
    <xf numFmtId="0" fontId="8" fillId="0" borderId="22" xfId="0" applyFont="1" applyBorder="1">
      <alignment vertical="center"/>
    </xf>
    <xf numFmtId="0" fontId="5" fillId="0" borderId="21" xfId="0" applyFont="1" applyBorder="1" applyAlignment="1">
      <alignment shrinkToFit="1"/>
    </xf>
    <xf numFmtId="0" fontId="22" fillId="0" borderId="22" xfId="0" applyFont="1" applyBorder="1">
      <alignment vertical="center"/>
    </xf>
    <xf numFmtId="0" fontId="5" fillId="5" borderId="10" xfId="0" applyFont="1" applyFill="1" applyBorder="1">
      <alignment vertical="center"/>
    </xf>
    <xf numFmtId="9" fontId="6" fillId="3" borderId="10" xfId="0" applyNumberFormat="1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49" fontId="5" fillId="0" borderId="22" xfId="0" applyNumberFormat="1" applyFont="1" applyBorder="1" applyAlignment="1">
      <alignment horizontal="center" shrinkToFit="1"/>
    </xf>
    <xf numFmtId="0" fontId="12" fillId="0" borderId="21" xfId="0" applyFont="1" applyBorder="1" applyAlignment="1">
      <alignment horizontal="center" vertical="center"/>
    </xf>
    <xf numFmtId="0" fontId="0" fillId="0" borderId="21" xfId="0" applyBorder="1" applyAlignment="1"/>
    <xf numFmtId="0" fontId="0" fillId="0" borderId="23" xfId="0" applyBorder="1">
      <alignment vertical="center"/>
    </xf>
    <xf numFmtId="0" fontId="5" fillId="0" borderId="21" xfId="0" applyFont="1" applyBorder="1" applyAlignment="1">
      <alignment horizontal="center" vertical="center"/>
    </xf>
    <xf numFmtId="0" fontId="8" fillId="0" borderId="21" xfId="0" applyFont="1" applyBorder="1">
      <alignment vertical="center"/>
    </xf>
    <xf numFmtId="0" fontId="12" fillId="0" borderId="23" xfId="0" applyFont="1" applyBorder="1">
      <alignment vertical="center"/>
    </xf>
    <xf numFmtId="49" fontId="5" fillId="0" borderId="13" xfId="0" applyNumberFormat="1" applyFont="1" applyBorder="1" applyAlignment="1">
      <alignment horizontal="center" shrinkToFit="1"/>
    </xf>
    <xf numFmtId="0" fontId="5" fillId="0" borderId="13" xfId="0" applyFont="1" applyBorder="1" applyAlignment="1">
      <alignment shrinkToFit="1"/>
    </xf>
    <xf numFmtId="0" fontId="0" fillId="0" borderId="0" xfId="0" applyAlignment="1">
      <alignment horizontal="right"/>
    </xf>
    <xf numFmtId="176" fontId="5" fillId="0" borderId="13" xfId="0" applyNumberFormat="1" applyFont="1" applyBorder="1">
      <alignment vertical="center"/>
    </xf>
    <xf numFmtId="0" fontId="5" fillId="0" borderId="13" xfId="0" applyFont="1" applyBorder="1">
      <alignment vertical="center"/>
    </xf>
    <xf numFmtId="5" fontId="5" fillId="0" borderId="13" xfId="0" applyNumberFormat="1" applyFont="1" applyBorder="1">
      <alignment vertical="center"/>
    </xf>
    <xf numFmtId="0" fontId="7" fillId="4" borderId="8" xfId="0" applyFont="1" applyFill="1" applyBorder="1" applyAlignment="1">
      <alignment horizontal="center" vertical="center" wrapText="1"/>
    </xf>
    <xf numFmtId="176" fontId="6" fillId="6" borderId="8" xfId="0" applyNumberFormat="1" applyFont="1" applyFill="1" applyBorder="1">
      <alignment vertical="center"/>
    </xf>
    <xf numFmtId="176" fontId="21" fillId="6" borderId="8" xfId="0" applyNumberFormat="1" applyFont="1" applyFill="1" applyBorder="1">
      <alignment vertical="center"/>
    </xf>
    <xf numFmtId="176" fontId="21" fillId="5" borderId="8" xfId="0" applyNumberFormat="1" applyFont="1" applyFill="1" applyBorder="1">
      <alignment vertical="center"/>
    </xf>
    <xf numFmtId="176" fontId="5" fillId="5" borderId="8" xfId="0" applyNumberFormat="1" applyFont="1" applyFill="1" applyBorder="1">
      <alignment vertical="center"/>
    </xf>
    <xf numFmtId="49" fontId="10" fillId="5" borderId="8" xfId="0" applyNumberFormat="1" applyFont="1" applyFill="1" applyBorder="1" applyAlignment="1">
      <alignment horizontal="center" vertical="center" wrapText="1"/>
    </xf>
    <xf numFmtId="49" fontId="5" fillId="5" borderId="8" xfId="0" applyNumberFormat="1" applyFont="1" applyFill="1" applyBorder="1" applyAlignment="1"/>
    <xf numFmtId="176" fontId="19" fillId="5" borderId="8" xfId="0" applyNumberFormat="1" applyFont="1" applyFill="1" applyBorder="1">
      <alignment vertical="center"/>
    </xf>
    <xf numFmtId="0" fontId="10" fillId="5" borderId="8" xfId="0" applyFont="1" applyFill="1" applyBorder="1" applyAlignment="1">
      <alignment horizontal="center" vertical="center" shrinkToFit="1"/>
    </xf>
    <xf numFmtId="6" fontId="5" fillId="0" borderId="8" xfId="1" applyFont="1" applyBorder="1" applyAlignment="1">
      <alignment horizontal="center" vertical="center" shrinkToFit="1"/>
    </xf>
    <xf numFmtId="5" fontId="7" fillId="4" borderId="17" xfId="0" applyNumberFormat="1" applyFont="1" applyFill="1" applyBorder="1" applyAlignment="1">
      <alignment horizontal="center" vertical="center"/>
    </xf>
    <xf numFmtId="5" fontId="5" fillId="6" borderId="17" xfId="0" applyNumberFormat="1" applyFont="1" applyFill="1" applyBorder="1">
      <alignment vertical="center"/>
    </xf>
    <xf numFmtId="5" fontId="5" fillId="3" borderId="17" xfId="0" applyNumberFormat="1" applyFont="1" applyFill="1" applyBorder="1">
      <alignment vertical="center"/>
    </xf>
    <xf numFmtId="5" fontId="5" fillId="5" borderId="17" xfId="0" applyNumberFormat="1" applyFont="1" applyFill="1" applyBorder="1">
      <alignment vertical="center"/>
    </xf>
    <xf numFmtId="49" fontId="5" fillId="5" borderId="17" xfId="0" applyNumberFormat="1" applyFont="1" applyFill="1" applyBorder="1" applyAlignment="1"/>
    <xf numFmtId="49" fontId="5" fillId="3" borderId="17" xfId="0" applyNumberFormat="1" applyFont="1" applyFill="1" applyBorder="1" applyAlignment="1"/>
    <xf numFmtId="5" fontId="18" fillId="3" borderId="17" xfId="0" applyNumberFormat="1" applyFont="1" applyFill="1" applyBorder="1">
      <alignment vertical="center"/>
    </xf>
    <xf numFmtId="0" fontId="5" fillId="5" borderId="17" xfId="0" applyFont="1" applyFill="1" applyBorder="1" applyAlignment="1">
      <alignment shrinkToFit="1"/>
    </xf>
    <xf numFmtId="0" fontId="10" fillId="5" borderId="17" xfId="0" applyFont="1" applyFill="1" applyBorder="1" applyAlignment="1">
      <alignment vertical="center" shrinkToFit="1"/>
    </xf>
    <xf numFmtId="5" fontId="9" fillId="0" borderId="17" xfId="0" applyNumberFormat="1" applyFont="1" applyBorder="1" applyAlignment="1">
      <alignment vertical="center" shrinkToFit="1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177" fontId="5" fillId="6" borderId="27" xfId="0" applyNumberFormat="1" applyFont="1" applyFill="1" applyBorder="1">
      <alignment vertical="center"/>
    </xf>
    <xf numFmtId="177" fontId="5" fillId="3" borderId="27" xfId="0" applyNumberFormat="1" applyFont="1" applyFill="1" applyBorder="1">
      <alignment vertical="center"/>
    </xf>
    <xf numFmtId="177" fontId="5" fillId="0" borderId="27" xfId="0" applyNumberFormat="1" applyFont="1" applyBorder="1">
      <alignment vertical="center"/>
    </xf>
    <xf numFmtId="177" fontId="8" fillId="3" borderId="27" xfId="0" applyNumberFormat="1" applyFont="1" applyFill="1" applyBorder="1">
      <alignment vertical="center"/>
    </xf>
    <xf numFmtId="177" fontId="5" fillId="5" borderId="27" xfId="0" applyNumberFormat="1" applyFont="1" applyFill="1" applyBorder="1">
      <alignment vertical="center"/>
    </xf>
    <xf numFmtId="177" fontId="18" fillId="3" borderId="27" xfId="0" applyNumberFormat="1" applyFont="1" applyFill="1" applyBorder="1">
      <alignment vertical="center"/>
    </xf>
    <xf numFmtId="0" fontId="10" fillId="5" borderId="27" xfId="0" applyFont="1" applyFill="1" applyBorder="1" applyAlignment="1">
      <alignment vertical="center" shrinkToFit="1"/>
    </xf>
    <xf numFmtId="5" fontId="17" fillId="0" borderId="27" xfId="0" applyNumberFormat="1" applyFont="1" applyBorder="1" applyAlignment="1">
      <alignment vertical="center" shrinkToFit="1"/>
    </xf>
    <xf numFmtId="5" fontId="17" fillId="0" borderId="27" xfId="0" applyNumberFormat="1" applyFont="1" applyBorder="1" applyAlignment="1">
      <alignment horizontal="center" vertical="center" shrinkToFit="1"/>
    </xf>
    <xf numFmtId="5" fontId="17" fillId="0" borderId="28" xfId="0" applyNumberFormat="1" applyFont="1" applyBorder="1" applyAlignment="1">
      <alignment horizontal="center" vertical="center" shrinkToFit="1"/>
    </xf>
    <xf numFmtId="49" fontId="7" fillId="4" borderId="29" xfId="0" applyNumberFormat="1" applyFont="1" applyFill="1" applyBorder="1" applyAlignment="1">
      <alignment horizontal="center" shrinkToFit="1"/>
    </xf>
    <xf numFmtId="176" fontId="7" fillId="4" borderId="30" xfId="0" applyNumberFormat="1" applyFont="1" applyFill="1" applyBorder="1" applyAlignment="1">
      <alignment horizontal="center" vertical="center" wrapText="1"/>
    </xf>
    <xf numFmtId="176" fontId="7" fillId="4" borderId="30" xfId="0" applyNumberFormat="1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5" fontId="7" fillId="4" borderId="32" xfId="0" applyNumberFormat="1" applyFont="1" applyFill="1" applyBorder="1" applyAlignment="1">
      <alignment horizontal="center" vertical="center"/>
    </xf>
    <xf numFmtId="5" fontId="7" fillId="4" borderId="30" xfId="0" applyNumberFormat="1" applyFont="1" applyFill="1" applyBorder="1" applyAlignment="1">
      <alignment horizontal="center" vertical="center" wrapText="1"/>
    </xf>
    <xf numFmtId="5" fontId="7" fillId="4" borderId="33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shrinkToFit="1"/>
    </xf>
    <xf numFmtId="5" fontId="7" fillId="4" borderId="11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shrinkToFit="1"/>
    </xf>
    <xf numFmtId="5" fontId="5" fillId="6" borderId="11" xfId="0" applyNumberFormat="1" applyFont="1" applyFill="1" applyBorder="1">
      <alignment vertical="center"/>
    </xf>
    <xf numFmtId="49" fontId="5" fillId="6" borderId="7" xfId="0" applyNumberFormat="1" applyFont="1" applyFill="1" applyBorder="1" applyAlignment="1">
      <alignment horizontal="center" shrinkToFit="1"/>
    </xf>
    <xf numFmtId="49" fontId="5" fillId="3" borderId="7" xfId="0" applyNumberFormat="1" applyFont="1" applyFill="1" applyBorder="1" applyAlignment="1">
      <alignment horizontal="center" vertical="center" shrinkToFit="1"/>
    </xf>
    <xf numFmtId="49" fontId="5" fillId="5" borderId="7" xfId="0" applyNumberFormat="1" applyFont="1" applyFill="1" applyBorder="1" applyAlignment="1">
      <alignment horizontal="center" shrinkToFit="1"/>
    </xf>
    <xf numFmtId="5" fontId="5" fillId="5" borderId="11" xfId="0" applyNumberFormat="1" applyFont="1" applyFill="1" applyBorder="1">
      <alignment vertical="center"/>
    </xf>
    <xf numFmtId="49" fontId="5" fillId="5" borderId="7" xfId="0" applyNumberFormat="1" applyFont="1" applyFill="1" applyBorder="1" applyAlignment="1">
      <alignment horizontal="center" vertical="center" shrinkToFit="1"/>
    </xf>
    <xf numFmtId="0" fontId="5" fillId="5" borderId="11" xfId="0" applyFont="1" applyFill="1" applyBorder="1">
      <alignment vertical="center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31" fontId="17" fillId="0" borderId="25" xfId="0" applyNumberFormat="1" applyFont="1" applyBorder="1" applyAlignment="1">
      <alignment vertical="center" shrinkToFit="1"/>
    </xf>
    <xf numFmtId="178" fontId="5" fillId="0" borderId="25" xfId="0" applyNumberFormat="1" applyFont="1" applyBorder="1" applyAlignment="1">
      <alignment horizontal="center" vertical="center" shrinkToFit="1"/>
    </xf>
    <xf numFmtId="6" fontId="5" fillId="0" borderId="25" xfId="1" applyFont="1" applyBorder="1" applyAlignment="1">
      <alignment horizontal="center" vertical="center" shrinkToFit="1"/>
    </xf>
    <xf numFmtId="49" fontId="16" fillId="5" borderId="15" xfId="0" applyNumberFormat="1" applyFont="1" applyFill="1" applyBorder="1" applyAlignment="1">
      <alignment horizontal="center" vertical="center" shrinkToFit="1"/>
    </xf>
    <xf numFmtId="49" fontId="16" fillId="5" borderId="19" xfId="0" applyNumberFormat="1" applyFont="1" applyFill="1" applyBorder="1" applyAlignment="1">
      <alignment horizontal="center" vertical="center" shrinkToFit="1"/>
    </xf>
    <xf numFmtId="49" fontId="16" fillId="5" borderId="16" xfId="0" applyNumberFormat="1" applyFont="1" applyFill="1" applyBorder="1" applyAlignment="1">
      <alignment horizontal="center" vertical="center" shrinkToFit="1"/>
    </xf>
    <xf numFmtId="0" fontId="6" fillId="5" borderId="14" xfId="0" applyFont="1" applyFill="1" applyBorder="1" applyAlignment="1">
      <alignment horizontal="center" vertical="center" shrinkToFit="1"/>
    </xf>
    <xf numFmtId="0" fontId="6" fillId="5" borderId="0" xfId="0" applyFont="1" applyFill="1" applyAlignment="1">
      <alignment horizontal="center" vertical="center" shrinkToFit="1"/>
    </xf>
    <xf numFmtId="0" fontId="6" fillId="5" borderId="24" xfId="0" applyFont="1" applyFill="1" applyBorder="1" applyAlignment="1">
      <alignment horizontal="center" vertical="center" shrinkToFit="1"/>
    </xf>
    <xf numFmtId="0" fontId="5" fillId="5" borderId="12" xfId="0" applyFont="1" applyFill="1" applyBorder="1" applyAlignment="1">
      <alignment horizontal="center" vertical="center" wrapText="1" shrinkToFit="1"/>
    </xf>
    <xf numFmtId="0" fontId="5" fillId="5" borderId="13" xfId="0" applyFont="1" applyFill="1" applyBorder="1" applyAlignment="1">
      <alignment horizontal="center" vertical="center" wrapText="1" shrinkToFit="1"/>
    </xf>
    <xf numFmtId="0" fontId="5" fillId="5" borderId="20" xfId="0" applyFont="1" applyFill="1" applyBorder="1" applyAlignment="1">
      <alignment horizontal="center" vertical="center" wrapText="1" shrinkToFit="1"/>
    </xf>
    <xf numFmtId="5" fontId="17" fillId="0" borderId="9" xfId="0" applyNumberFormat="1" applyFont="1" applyBorder="1" applyAlignment="1">
      <alignment horizontal="center" vertical="center" shrinkToFit="1"/>
    </xf>
    <xf numFmtId="5" fontId="17" fillId="0" borderId="34" xfId="0" applyNumberFormat="1" applyFont="1" applyBorder="1" applyAlignment="1">
      <alignment horizontal="center" vertical="center" shrinkToFit="1"/>
    </xf>
    <xf numFmtId="0" fontId="9" fillId="4" borderId="30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left" shrinkToFit="1"/>
    </xf>
    <xf numFmtId="0" fontId="10" fillId="5" borderId="10" xfId="0" applyFont="1" applyFill="1" applyBorder="1" applyAlignment="1">
      <alignment horizontal="center" vertical="center" shrinkToFit="1"/>
    </xf>
    <xf numFmtId="6" fontId="5" fillId="0" borderId="10" xfId="1" applyFont="1" applyBorder="1" applyAlignment="1">
      <alignment horizontal="center" vertical="center" shrinkToFit="1"/>
    </xf>
    <xf numFmtId="5" fontId="17" fillId="0" borderId="25" xfId="0" applyNumberFormat="1" applyFont="1" applyBorder="1" applyAlignment="1">
      <alignment horizontal="center" vertical="center" shrinkToFit="1"/>
    </xf>
    <xf numFmtId="5" fontId="17" fillId="0" borderId="36" xfId="0" applyNumberFormat="1" applyFont="1" applyBorder="1" applyAlignment="1">
      <alignment horizontal="center" vertical="center" shrinkToFit="1"/>
    </xf>
    <xf numFmtId="0" fontId="13" fillId="7" borderId="4" xfId="0" applyFont="1" applyFill="1" applyBorder="1" applyAlignment="1">
      <alignment horizontal="center" vertical="center" shrinkToFit="1"/>
    </xf>
    <xf numFmtId="0" fontId="13" fillId="7" borderId="5" xfId="0" applyFont="1" applyFill="1" applyBorder="1" applyAlignment="1">
      <alignment horizontal="center" vertical="center" shrinkToFit="1"/>
    </xf>
    <xf numFmtId="0" fontId="13" fillId="7" borderId="6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</cellXfs>
  <cellStyles count="3">
    <cellStyle name="通貨" xfId="1" builtinId="7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DDDDDD"/>
      <color rgb="FFCCFFFF"/>
      <color rgb="FFFFFF99"/>
      <color rgb="FFCCFFCC"/>
      <color rgb="FFFFFF00"/>
      <color rgb="FFB7DEE8"/>
      <color rgb="FFDBEEF3"/>
      <color rgb="FFFF99FF"/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0"/>
  <sheetViews>
    <sheetView tabSelected="1" workbookViewId="0">
      <selection activeCell="H94" sqref="H94"/>
    </sheetView>
  </sheetViews>
  <sheetFormatPr defaultRowHeight="12" x14ac:dyDescent="0.15"/>
  <cols>
    <col min="1" max="1" width="8.875" style="2" customWidth="1"/>
    <col min="2" max="2" width="3.75" style="35" customWidth="1"/>
    <col min="3" max="3" width="24" style="3" customWidth="1"/>
    <col min="4" max="4" width="7.375" style="4" customWidth="1"/>
    <col min="5" max="5" width="6.625" style="4" customWidth="1"/>
    <col min="6" max="6" width="8.5" style="4" customWidth="1"/>
    <col min="7" max="8" width="6.625" style="4" customWidth="1"/>
    <col min="9" max="9" width="6.625" style="1" customWidth="1"/>
    <col min="10" max="10" width="10.75" style="5" customWidth="1"/>
    <col min="11" max="12" width="8.125" style="1" customWidth="1"/>
    <col min="13" max="16384" width="9" style="1"/>
  </cols>
  <sheetData>
    <row r="1" spans="1:12" ht="21" customHeight="1" x14ac:dyDescent="0.1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</row>
    <row r="2" spans="1:12" ht="12" customHeight="1" x14ac:dyDescent="0.15">
      <c r="A2" s="195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7"/>
    </row>
    <row r="3" spans="1:12" ht="129" customHeight="1" x14ac:dyDescent="0.15">
      <c r="A3" s="198" t="s">
        <v>72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1:12" ht="21" customHeight="1" thickBot="1" x14ac:dyDescent="0.25">
      <c r="C4" s="23" t="s">
        <v>179</v>
      </c>
      <c r="D4" s="4" t="s">
        <v>166</v>
      </c>
    </row>
    <row r="5" spans="1:12" ht="24.75" customHeight="1" x14ac:dyDescent="0.15">
      <c r="A5" s="167" t="s">
        <v>2</v>
      </c>
      <c r="B5" s="203" t="s">
        <v>126</v>
      </c>
      <c r="C5" s="203"/>
      <c r="D5" s="168" t="s">
        <v>38</v>
      </c>
      <c r="E5" s="169" t="s">
        <v>3</v>
      </c>
      <c r="F5" s="170" t="s">
        <v>4</v>
      </c>
      <c r="G5" s="170" t="s">
        <v>164</v>
      </c>
      <c r="H5" s="171" t="s">
        <v>165</v>
      </c>
      <c r="I5" s="155" t="s">
        <v>5</v>
      </c>
      <c r="J5" s="172" t="s">
        <v>6</v>
      </c>
      <c r="K5" s="173" t="s">
        <v>167</v>
      </c>
      <c r="L5" s="174" t="s">
        <v>168</v>
      </c>
    </row>
    <row r="6" spans="1:12" ht="14.25" x14ac:dyDescent="0.15">
      <c r="A6" s="175"/>
      <c r="B6" s="63"/>
      <c r="C6" s="64"/>
      <c r="D6" s="59"/>
      <c r="E6" s="60"/>
      <c r="F6" s="61"/>
      <c r="G6" s="61"/>
      <c r="H6" s="135"/>
      <c r="I6" s="156"/>
      <c r="J6" s="145"/>
      <c r="K6" s="62"/>
      <c r="L6" s="176"/>
    </row>
    <row r="7" spans="1:12" ht="25.5" customHeight="1" x14ac:dyDescent="0.15">
      <c r="A7" s="177" t="s">
        <v>96</v>
      </c>
      <c r="B7" s="65"/>
      <c r="C7" s="120" t="s">
        <v>73</v>
      </c>
      <c r="D7" s="66">
        <v>5051</v>
      </c>
      <c r="E7" s="119">
        <v>0.62</v>
      </c>
      <c r="F7" s="66">
        <f>ROUND(D7*0.62,0)</f>
        <v>3132</v>
      </c>
      <c r="G7" s="66"/>
      <c r="H7" s="136">
        <f>F7*0.08</f>
        <v>250.56</v>
      </c>
      <c r="I7" s="157"/>
      <c r="J7" s="146">
        <f t="shared" ref="J7" si="0">F7*I7</f>
        <v>0</v>
      </c>
      <c r="K7" s="67"/>
      <c r="L7" s="178">
        <f>H7*I7</f>
        <v>0</v>
      </c>
    </row>
    <row r="8" spans="1:12" ht="24.75" customHeight="1" x14ac:dyDescent="0.15">
      <c r="A8" s="177" t="s">
        <v>96</v>
      </c>
      <c r="B8" s="65"/>
      <c r="C8" s="120" t="s">
        <v>81</v>
      </c>
      <c r="D8" s="66">
        <v>5051</v>
      </c>
      <c r="E8" s="119">
        <v>0.62</v>
      </c>
      <c r="F8" s="66">
        <f>ROUND(D8*0.62,0)</f>
        <v>3132</v>
      </c>
      <c r="G8" s="66"/>
      <c r="H8" s="136">
        <f>F8*0.08</f>
        <v>250.56</v>
      </c>
      <c r="I8" s="157"/>
      <c r="J8" s="146">
        <f t="shared" ref="J8" si="1">F8*I8</f>
        <v>0</v>
      </c>
      <c r="K8" s="67"/>
      <c r="L8" s="178">
        <f t="shared" ref="L8:L70" si="2">H8*I8</f>
        <v>0</v>
      </c>
    </row>
    <row r="9" spans="1:12" ht="13.5" x14ac:dyDescent="0.15">
      <c r="A9" s="179"/>
      <c r="B9" s="101"/>
      <c r="C9" s="102" t="s">
        <v>42</v>
      </c>
      <c r="D9" s="99"/>
      <c r="E9" s="100"/>
      <c r="F9" s="66"/>
      <c r="G9" s="47"/>
      <c r="H9" s="136"/>
      <c r="I9" s="157"/>
      <c r="J9" s="146"/>
      <c r="K9" s="67">
        <f t="shared" ref="K9:K70" si="3">G9*I9</f>
        <v>0</v>
      </c>
      <c r="L9" s="178"/>
    </row>
    <row r="10" spans="1:12" ht="15" customHeight="1" x14ac:dyDescent="0.15">
      <c r="A10" s="9" t="s">
        <v>74</v>
      </c>
      <c r="B10" s="32"/>
      <c r="C10" s="41" t="s">
        <v>75</v>
      </c>
      <c r="D10" s="45">
        <v>2384</v>
      </c>
      <c r="E10" s="53">
        <v>0.57999999999999996</v>
      </c>
      <c r="F10" s="96">
        <f>ROUND(D10*0.58,0)</f>
        <v>1383</v>
      </c>
      <c r="G10" s="47">
        <f>F10*0.1</f>
        <v>138.30000000000001</v>
      </c>
      <c r="H10" s="136"/>
      <c r="I10" s="158"/>
      <c r="J10" s="147">
        <f>F10*I10</f>
        <v>0</v>
      </c>
      <c r="K10" s="42">
        <f t="shared" si="3"/>
        <v>0</v>
      </c>
      <c r="L10" s="6"/>
    </row>
    <row r="11" spans="1:12" ht="15.75" customHeight="1" x14ac:dyDescent="0.15">
      <c r="A11" s="9" t="s">
        <v>65</v>
      </c>
      <c r="B11" s="32"/>
      <c r="C11" s="41" t="s">
        <v>66</v>
      </c>
      <c r="D11" s="45">
        <v>1987</v>
      </c>
      <c r="E11" s="53">
        <v>0.57999999999999996</v>
      </c>
      <c r="F11" s="96">
        <f t="shared" ref="F11:F16" si="4">ROUND(D11*0.58,0)</f>
        <v>1152</v>
      </c>
      <c r="G11" s="47">
        <f t="shared" ref="G11:G73" si="5">F11*0.1</f>
        <v>115.2</v>
      </c>
      <c r="H11" s="136"/>
      <c r="I11" s="158"/>
      <c r="J11" s="147">
        <f>F11*I11</f>
        <v>0</v>
      </c>
      <c r="K11" s="42">
        <f t="shared" si="3"/>
        <v>0</v>
      </c>
      <c r="L11" s="6"/>
    </row>
    <row r="12" spans="1:12" ht="15" customHeight="1" x14ac:dyDescent="0.15">
      <c r="A12" s="9" t="s">
        <v>76</v>
      </c>
      <c r="B12" s="32"/>
      <c r="C12" s="43" t="s">
        <v>92</v>
      </c>
      <c r="D12" s="46">
        <v>1781</v>
      </c>
      <c r="E12" s="53">
        <v>0.57999999999999996</v>
      </c>
      <c r="F12" s="96">
        <f t="shared" si="4"/>
        <v>1033</v>
      </c>
      <c r="G12" s="47">
        <f t="shared" si="5"/>
        <v>103.30000000000001</v>
      </c>
      <c r="H12" s="136"/>
      <c r="I12" s="158"/>
      <c r="J12" s="147">
        <f>F12*I12</f>
        <v>0</v>
      </c>
      <c r="K12" s="42">
        <f t="shared" si="3"/>
        <v>0</v>
      </c>
      <c r="L12" s="6"/>
    </row>
    <row r="13" spans="1:12" ht="15" customHeight="1" x14ac:dyDescent="0.15">
      <c r="A13" s="9" t="s">
        <v>77</v>
      </c>
      <c r="B13" s="32"/>
      <c r="C13" s="43" t="s">
        <v>7</v>
      </c>
      <c r="D13" s="46">
        <v>2248</v>
      </c>
      <c r="E13" s="54">
        <v>0.57999999999999996</v>
      </c>
      <c r="F13" s="96">
        <f t="shared" si="4"/>
        <v>1304</v>
      </c>
      <c r="G13" s="47">
        <f t="shared" si="5"/>
        <v>130.4</v>
      </c>
      <c r="H13" s="136"/>
      <c r="I13" s="158"/>
      <c r="J13" s="147">
        <f t="shared" ref="J13" si="6">F13*I13</f>
        <v>0</v>
      </c>
      <c r="K13" s="42">
        <f t="shared" si="3"/>
        <v>0</v>
      </c>
      <c r="L13" s="6"/>
    </row>
    <row r="14" spans="1:12" ht="15" customHeight="1" x14ac:dyDescent="0.15">
      <c r="A14" s="9" t="s">
        <v>78</v>
      </c>
      <c r="B14" s="32"/>
      <c r="C14" s="43" t="s">
        <v>13</v>
      </c>
      <c r="D14" s="46">
        <v>1265</v>
      </c>
      <c r="E14" s="53">
        <v>0.57999999999999996</v>
      </c>
      <c r="F14" s="96">
        <f t="shared" si="4"/>
        <v>734</v>
      </c>
      <c r="G14" s="47">
        <f t="shared" si="5"/>
        <v>73.400000000000006</v>
      </c>
      <c r="H14" s="136"/>
      <c r="I14" s="158"/>
      <c r="J14" s="147">
        <f>F14*I14</f>
        <v>0</v>
      </c>
      <c r="K14" s="42">
        <f t="shared" si="3"/>
        <v>0</v>
      </c>
      <c r="L14" s="6"/>
    </row>
    <row r="15" spans="1:12" ht="15" customHeight="1" x14ac:dyDescent="0.15">
      <c r="A15" s="9" t="s">
        <v>88</v>
      </c>
      <c r="B15" s="33"/>
      <c r="C15" s="43" t="s">
        <v>89</v>
      </c>
      <c r="D15" s="46">
        <v>5452</v>
      </c>
      <c r="E15" s="53">
        <v>0.57999999999999996</v>
      </c>
      <c r="F15" s="96">
        <f t="shared" si="4"/>
        <v>3162</v>
      </c>
      <c r="G15" s="47">
        <f t="shared" si="5"/>
        <v>316.20000000000005</v>
      </c>
      <c r="H15" s="136"/>
      <c r="I15" s="158"/>
      <c r="J15" s="147">
        <f>F15*I15</f>
        <v>0</v>
      </c>
      <c r="K15" s="42">
        <f t="shared" si="3"/>
        <v>0</v>
      </c>
      <c r="L15" s="6"/>
    </row>
    <row r="16" spans="1:12" ht="15" customHeight="1" x14ac:dyDescent="0.15">
      <c r="A16" s="7" t="s">
        <v>105</v>
      </c>
      <c r="B16" s="33"/>
      <c r="C16" s="44" t="s">
        <v>106</v>
      </c>
      <c r="D16" s="46">
        <v>6064</v>
      </c>
      <c r="E16" s="53">
        <v>0.57999999999999996</v>
      </c>
      <c r="F16" s="96">
        <f t="shared" si="4"/>
        <v>3517</v>
      </c>
      <c r="G16" s="47">
        <f t="shared" si="5"/>
        <v>351.70000000000005</v>
      </c>
      <c r="H16" s="136"/>
      <c r="I16" s="159"/>
      <c r="J16" s="147">
        <f>F16*I16</f>
        <v>0</v>
      </c>
      <c r="K16" s="42">
        <f t="shared" si="3"/>
        <v>0</v>
      </c>
      <c r="L16" s="6"/>
    </row>
    <row r="17" spans="1:12" ht="13.5" x14ac:dyDescent="0.15">
      <c r="A17" s="179"/>
      <c r="B17" s="103"/>
      <c r="C17" s="65" t="s">
        <v>35</v>
      </c>
      <c r="D17" s="99"/>
      <c r="E17" s="100"/>
      <c r="F17" s="96"/>
      <c r="G17" s="47"/>
      <c r="H17" s="136"/>
      <c r="I17" s="157"/>
      <c r="J17" s="146"/>
      <c r="K17" s="67">
        <f t="shared" si="3"/>
        <v>0</v>
      </c>
      <c r="L17" s="178"/>
    </row>
    <row r="18" spans="1:12" ht="12.95" customHeight="1" x14ac:dyDescent="0.15">
      <c r="A18" s="180" t="s">
        <v>93</v>
      </c>
      <c r="B18" s="32"/>
      <c r="C18" s="43" t="s">
        <v>9</v>
      </c>
      <c r="D18" s="97">
        <v>2781</v>
      </c>
      <c r="E18" s="55">
        <v>0.56000000000000005</v>
      </c>
      <c r="F18" s="96">
        <f>ROUND(D18*0.56,0)</f>
        <v>1557</v>
      </c>
      <c r="G18" s="47">
        <f t="shared" si="5"/>
        <v>155.70000000000002</v>
      </c>
      <c r="H18" s="136"/>
      <c r="I18" s="158"/>
      <c r="J18" s="147">
        <f>F18*I18</f>
        <v>0</v>
      </c>
      <c r="K18" s="42">
        <f t="shared" si="3"/>
        <v>0</v>
      </c>
      <c r="L18" s="6"/>
    </row>
    <row r="19" spans="1:12" ht="12.95" customHeight="1" x14ac:dyDescent="0.15">
      <c r="A19" s="9" t="s">
        <v>87</v>
      </c>
      <c r="B19" s="32"/>
      <c r="C19" s="43" t="s">
        <v>10</v>
      </c>
      <c r="D19" s="47">
        <v>2271</v>
      </c>
      <c r="E19" s="55">
        <v>0.56000000000000005</v>
      </c>
      <c r="F19" s="96">
        <f t="shared" ref="F19:F26" si="7">ROUND(D19*0.56,0)</f>
        <v>1272</v>
      </c>
      <c r="G19" s="47">
        <f t="shared" si="5"/>
        <v>127.2</v>
      </c>
      <c r="H19" s="136"/>
      <c r="I19" s="158"/>
      <c r="J19" s="147">
        <f>F19*I19</f>
        <v>0</v>
      </c>
      <c r="K19" s="42">
        <f t="shared" si="3"/>
        <v>0</v>
      </c>
      <c r="L19" s="6"/>
    </row>
    <row r="20" spans="1:12" ht="12.95" customHeight="1" x14ac:dyDescent="0.15">
      <c r="A20" s="9" t="s">
        <v>113</v>
      </c>
      <c r="B20" s="32"/>
      <c r="C20" s="43" t="s">
        <v>14</v>
      </c>
      <c r="D20" s="47">
        <v>3974</v>
      </c>
      <c r="E20" s="55">
        <v>0.56000000000000005</v>
      </c>
      <c r="F20" s="96">
        <f t="shared" si="7"/>
        <v>2225</v>
      </c>
      <c r="G20" s="47">
        <f t="shared" si="5"/>
        <v>222.5</v>
      </c>
      <c r="H20" s="136"/>
      <c r="I20" s="158"/>
      <c r="J20" s="147">
        <f t="shared" ref="J20:J22" si="8">F20*I20</f>
        <v>0</v>
      </c>
      <c r="K20" s="42">
        <f t="shared" si="3"/>
        <v>0</v>
      </c>
      <c r="L20" s="6"/>
    </row>
    <row r="21" spans="1:12" ht="12.95" customHeight="1" x14ac:dyDescent="0.15">
      <c r="A21" s="9" t="s">
        <v>114</v>
      </c>
      <c r="B21" s="32"/>
      <c r="C21" s="43" t="s">
        <v>16</v>
      </c>
      <c r="D21" s="47">
        <v>3757</v>
      </c>
      <c r="E21" s="55">
        <v>0.56000000000000005</v>
      </c>
      <c r="F21" s="96">
        <f t="shared" si="7"/>
        <v>2104</v>
      </c>
      <c r="G21" s="47">
        <f t="shared" si="5"/>
        <v>210.4</v>
      </c>
      <c r="H21" s="136"/>
      <c r="I21" s="158"/>
      <c r="J21" s="147">
        <f t="shared" si="8"/>
        <v>0</v>
      </c>
      <c r="K21" s="42">
        <f t="shared" si="3"/>
        <v>0</v>
      </c>
      <c r="L21" s="6"/>
    </row>
    <row r="22" spans="1:12" ht="12.95" customHeight="1" x14ac:dyDescent="0.15">
      <c r="A22" s="9" t="s">
        <v>115</v>
      </c>
      <c r="B22" s="32"/>
      <c r="C22" s="43" t="s">
        <v>33</v>
      </c>
      <c r="D22" s="47">
        <v>5548</v>
      </c>
      <c r="E22" s="68">
        <v>0.56000000000000005</v>
      </c>
      <c r="F22" s="96">
        <f t="shared" si="7"/>
        <v>3107</v>
      </c>
      <c r="G22" s="47">
        <f t="shared" si="5"/>
        <v>310.70000000000005</v>
      </c>
      <c r="H22" s="136"/>
      <c r="I22" s="158"/>
      <c r="J22" s="147">
        <f t="shared" si="8"/>
        <v>0</v>
      </c>
      <c r="K22" s="42">
        <f t="shared" si="3"/>
        <v>0</v>
      </c>
      <c r="L22" s="6"/>
    </row>
    <row r="23" spans="1:12" ht="12.95" customHeight="1" x14ac:dyDescent="0.15">
      <c r="A23" s="9" t="s">
        <v>116</v>
      </c>
      <c r="B23" s="32"/>
      <c r="C23" s="43" t="s">
        <v>11</v>
      </c>
      <c r="D23" s="98">
        <v>5385</v>
      </c>
      <c r="E23" s="55">
        <v>0.56000000000000005</v>
      </c>
      <c r="F23" s="96">
        <f t="shared" si="7"/>
        <v>3016</v>
      </c>
      <c r="G23" s="47">
        <f t="shared" si="5"/>
        <v>301.60000000000002</v>
      </c>
      <c r="H23" s="136"/>
      <c r="I23" s="158"/>
      <c r="J23" s="147">
        <f t="shared" ref="J23:J65" si="9">F23*I23</f>
        <v>0</v>
      </c>
      <c r="K23" s="42">
        <f t="shared" si="3"/>
        <v>0</v>
      </c>
      <c r="L23" s="6"/>
    </row>
    <row r="24" spans="1:12" ht="12.95" customHeight="1" x14ac:dyDescent="0.15">
      <c r="A24" s="9" t="s">
        <v>117</v>
      </c>
      <c r="B24" s="32"/>
      <c r="C24" s="43" t="s">
        <v>12</v>
      </c>
      <c r="D24" s="98">
        <v>5385</v>
      </c>
      <c r="E24" s="55">
        <v>0.56000000000000005</v>
      </c>
      <c r="F24" s="96">
        <f t="shared" si="7"/>
        <v>3016</v>
      </c>
      <c r="G24" s="47">
        <f t="shared" si="5"/>
        <v>301.60000000000002</v>
      </c>
      <c r="H24" s="136"/>
      <c r="I24" s="158"/>
      <c r="J24" s="147">
        <f t="shared" si="9"/>
        <v>0</v>
      </c>
      <c r="K24" s="42">
        <f t="shared" si="3"/>
        <v>0</v>
      </c>
      <c r="L24" s="6"/>
    </row>
    <row r="25" spans="1:12" ht="12.95" customHeight="1" x14ac:dyDescent="0.15">
      <c r="A25" s="12" t="s">
        <v>118</v>
      </c>
      <c r="B25" s="69"/>
      <c r="C25" s="70" t="s">
        <v>43</v>
      </c>
      <c r="D25" s="47">
        <v>1569</v>
      </c>
      <c r="E25" s="55">
        <v>0.56000000000000005</v>
      </c>
      <c r="F25" s="96">
        <f t="shared" si="7"/>
        <v>879</v>
      </c>
      <c r="G25" s="47">
        <f t="shared" si="5"/>
        <v>87.9</v>
      </c>
      <c r="H25" s="136"/>
      <c r="I25" s="160"/>
      <c r="J25" s="147">
        <f>F25*I25</f>
        <v>0</v>
      </c>
      <c r="K25" s="42">
        <f t="shared" si="3"/>
        <v>0</v>
      </c>
      <c r="L25" s="6"/>
    </row>
    <row r="26" spans="1:12" ht="12.95" customHeight="1" x14ac:dyDescent="0.15">
      <c r="A26" s="9" t="s">
        <v>160</v>
      </c>
      <c r="B26" s="29"/>
      <c r="C26" s="43" t="s">
        <v>30</v>
      </c>
      <c r="D26" s="47">
        <v>4034</v>
      </c>
      <c r="E26" s="72">
        <v>0.56000000000000005</v>
      </c>
      <c r="F26" s="96">
        <f t="shared" si="7"/>
        <v>2259</v>
      </c>
      <c r="G26" s="47"/>
      <c r="H26" s="137">
        <f t="shared" ref="H26:H30" si="10">F26*0.08</f>
        <v>180.72</v>
      </c>
      <c r="I26" s="158"/>
      <c r="J26" s="147">
        <f>F26*I26</f>
        <v>0</v>
      </c>
      <c r="K26" s="42"/>
      <c r="L26" s="6">
        <f t="shared" si="2"/>
        <v>0</v>
      </c>
    </row>
    <row r="27" spans="1:12" ht="13.5" x14ac:dyDescent="0.15">
      <c r="A27" s="181"/>
      <c r="B27" s="73"/>
      <c r="C27" s="74" t="s">
        <v>69</v>
      </c>
      <c r="D27" s="24"/>
      <c r="E27" s="48"/>
      <c r="F27" s="104"/>
      <c r="G27" s="24"/>
      <c r="H27" s="138"/>
      <c r="I27" s="161"/>
      <c r="J27" s="148"/>
      <c r="K27" s="75"/>
      <c r="L27" s="182"/>
    </row>
    <row r="28" spans="1:12" ht="13.5" x14ac:dyDescent="0.15">
      <c r="A28" s="9" t="s">
        <v>63</v>
      </c>
      <c r="B28" s="29"/>
      <c r="C28" s="31" t="s">
        <v>64</v>
      </c>
      <c r="D28" s="24">
        <v>16223</v>
      </c>
      <c r="E28" s="56">
        <v>0.45</v>
      </c>
      <c r="F28" s="104">
        <f>ROUND(D28*0.45,0)</f>
        <v>7300</v>
      </c>
      <c r="G28" s="24"/>
      <c r="H28" s="138">
        <f t="shared" si="10"/>
        <v>584</v>
      </c>
      <c r="I28" s="158"/>
      <c r="J28" s="147">
        <f t="shared" ref="J28" si="11">F28*I28</f>
        <v>0</v>
      </c>
      <c r="K28" s="42"/>
      <c r="L28" s="6">
        <f t="shared" si="2"/>
        <v>0</v>
      </c>
    </row>
    <row r="29" spans="1:12" ht="13.5" x14ac:dyDescent="0.15">
      <c r="A29" s="9" t="s">
        <v>84</v>
      </c>
      <c r="B29" s="29"/>
      <c r="C29" s="31" t="s">
        <v>60</v>
      </c>
      <c r="D29" s="24">
        <v>6489</v>
      </c>
      <c r="E29" s="56">
        <v>0.45</v>
      </c>
      <c r="F29" s="104">
        <f t="shared" ref="F29:F35" si="12">ROUND(D29*0.45,0)</f>
        <v>2920</v>
      </c>
      <c r="G29" s="24"/>
      <c r="H29" s="138">
        <f t="shared" si="10"/>
        <v>233.6</v>
      </c>
      <c r="I29" s="158"/>
      <c r="J29" s="147">
        <f t="shared" si="9"/>
        <v>0</v>
      </c>
      <c r="K29" s="42"/>
      <c r="L29" s="6">
        <f t="shared" si="2"/>
        <v>0</v>
      </c>
    </row>
    <row r="30" spans="1:12" ht="13.5" x14ac:dyDescent="0.15">
      <c r="A30" s="9" t="s">
        <v>85</v>
      </c>
      <c r="B30" s="29"/>
      <c r="C30" s="31" t="s">
        <v>61</v>
      </c>
      <c r="D30" s="24">
        <v>7787</v>
      </c>
      <c r="E30" s="56">
        <v>0.45</v>
      </c>
      <c r="F30" s="104">
        <f t="shared" si="12"/>
        <v>3504</v>
      </c>
      <c r="G30" s="24"/>
      <c r="H30" s="138">
        <f t="shared" si="10"/>
        <v>280.32</v>
      </c>
      <c r="I30" s="158"/>
      <c r="J30" s="147">
        <f t="shared" si="9"/>
        <v>0</v>
      </c>
      <c r="K30" s="42"/>
      <c r="L30" s="6">
        <f t="shared" si="2"/>
        <v>0</v>
      </c>
    </row>
    <row r="31" spans="1:12" ht="13.5" x14ac:dyDescent="0.15">
      <c r="A31" s="9" t="s">
        <v>109</v>
      </c>
      <c r="B31" s="29"/>
      <c r="C31" s="31" t="s">
        <v>45</v>
      </c>
      <c r="D31" s="24">
        <v>20489</v>
      </c>
      <c r="E31" s="56">
        <v>0.45</v>
      </c>
      <c r="F31" s="104">
        <f t="shared" si="12"/>
        <v>9220</v>
      </c>
      <c r="G31" s="24">
        <f t="shared" si="5"/>
        <v>922</v>
      </c>
      <c r="H31" s="139"/>
      <c r="I31" s="158"/>
      <c r="J31" s="147">
        <f t="shared" si="9"/>
        <v>0</v>
      </c>
      <c r="K31" s="42">
        <f t="shared" si="3"/>
        <v>0</v>
      </c>
      <c r="L31" s="6"/>
    </row>
    <row r="32" spans="1:12" ht="13.5" x14ac:dyDescent="0.15">
      <c r="A32" s="9" t="s">
        <v>110</v>
      </c>
      <c r="B32" s="29"/>
      <c r="C32" s="31" t="s">
        <v>17</v>
      </c>
      <c r="D32" s="24">
        <v>4235</v>
      </c>
      <c r="E32" s="56">
        <v>0.45</v>
      </c>
      <c r="F32" s="104">
        <f t="shared" si="12"/>
        <v>1906</v>
      </c>
      <c r="G32" s="24">
        <f t="shared" si="5"/>
        <v>190.60000000000002</v>
      </c>
      <c r="H32" s="139"/>
      <c r="I32" s="158"/>
      <c r="J32" s="147">
        <f t="shared" ref="J32:J34" si="13">F32*I32</f>
        <v>0</v>
      </c>
      <c r="K32" s="42">
        <f t="shared" si="3"/>
        <v>0</v>
      </c>
      <c r="L32" s="6"/>
    </row>
    <row r="33" spans="1:13" ht="13.5" x14ac:dyDescent="0.15">
      <c r="A33" s="9" t="s">
        <v>111</v>
      </c>
      <c r="B33" s="29"/>
      <c r="C33" s="31" t="s">
        <v>18</v>
      </c>
      <c r="D33" s="24">
        <v>5601</v>
      </c>
      <c r="E33" s="56">
        <v>0.45</v>
      </c>
      <c r="F33" s="104">
        <f t="shared" si="12"/>
        <v>2520</v>
      </c>
      <c r="G33" s="24">
        <f t="shared" si="5"/>
        <v>252</v>
      </c>
      <c r="H33" s="139"/>
      <c r="I33" s="158"/>
      <c r="J33" s="147">
        <f t="shared" si="13"/>
        <v>0</v>
      </c>
      <c r="K33" s="42">
        <f t="shared" si="3"/>
        <v>0</v>
      </c>
      <c r="L33" s="6"/>
    </row>
    <row r="34" spans="1:13" ht="13.5" x14ac:dyDescent="0.15">
      <c r="A34" s="9" t="s">
        <v>112</v>
      </c>
      <c r="B34" s="29"/>
      <c r="C34" s="31" t="s">
        <v>47</v>
      </c>
      <c r="D34" s="24">
        <v>5464</v>
      </c>
      <c r="E34" s="56">
        <v>0.45</v>
      </c>
      <c r="F34" s="104">
        <f t="shared" si="12"/>
        <v>2459</v>
      </c>
      <c r="G34" s="24">
        <f t="shared" si="5"/>
        <v>245.9</v>
      </c>
      <c r="H34" s="139"/>
      <c r="I34" s="158"/>
      <c r="J34" s="147">
        <f t="shared" si="13"/>
        <v>0</v>
      </c>
      <c r="K34" s="42">
        <f t="shared" si="3"/>
        <v>0</v>
      </c>
      <c r="L34" s="6"/>
    </row>
    <row r="35" spans="1:13" ht="13.5" x14ac:dyDescent="0.15">
      <c r="A35" s="9" t="s">
        <v>70</v>
      </c>
      <c r="B35" s="29"/>
      <c r="C35" s="31" t="s">
        <v>71</v>
      </c>
      <c r="D35" s="24">
        <v>6420</v>
      </c>
      <c r="E35" s="56">
        <v>0.45</v>
      </c>
      <c r="F35" s="104">
        <f t="shared" si="12"/>
        <v>2889</v>
      </c>
      <c r="G35" s="24">
        <f t="shared" si="5"/>
        <v>288.90000000000003</v>
      </c>
      <c r="H35" s="139"/>
      <c r="I35" s="158"/>
      <c r="J35" s="147">
        <f t="shared" si="9"/>
        <v>0</v>
      </c>
      <c r="K35" s="42">
        <f t="shared" si="3"/>
        <v>0</v>
      </c>
      <c r="L35" s="6"/>
    </row>
    <row r="36" spans="1:13" s="10" customFormat="1" ht="13.5" x14ac:dyDescent="0.15">
      <c r="A36" s="183"/>
      <c r="B36" s="73"/>
      <c r="C36" s="76" t="s">
        <v>54</v>
      </c>
      <c r="D36" s="105"/>
      <c r="E36" s="49"/>
      <c r="F36" s="104"/>
      <c r="G36" s="24"/>
      <c r="H36" s="140"/>
      <c r="I36" s="161"/>
      <c r="J36" s="148"/>
      <c r="K36" s="75"/>
      <c r="L36" s="182"/>
      <c r="M36" s="11"/>
    </row>
    <row r="37" spans="1:13" s="10" customFormat="1" ht="13.5" x14ac:dyDescent="0.15">
      <c r="A37" s="180" t="s">
        <v>86</v>
      </c>
      <c r="B37" s="29"/>
      <c r="C37" s="30" t="s">
        <v>8</v>
      </c>
      <c r="D37" s="25">
        <v>3179</v>
      </c>
      <c r="E37" s="56">
        <v>0.5</v>
      </c>
      <c r="F37" s="104">
        <f>ROUND(D37*0.5,0)</f>
        <v>1590</v>
      </c>
      <c r="G37" s="24">
        <f t="shared" si="5"/>
        <v>159</v>
      </c>
      <c r="H37" s="139"/>
      <c r="I37" s="158"/>
      <c r="J37" s="147">
        <f t="shared" ref="J37:J40" si="14">F37*I37</f>
        <v>0</v>
      </c>
      <c r="K37" s="42">
        <f t="shared" si="3"/>
        <v>0</v>
      </c>
      <c r="L37" s="6">
        <f t="shared" si="2"/>
        <v>0</v>
      </c>
      <c r="M37" s="11"/>
    </row>
    <row r="38" spans="1:13" s="10" customFormat="1" ht="13.5" x14ac:dyDescent="0.15">
      <c r="A38" s="180" t="s">
        <v>82</v>
      </c>
      <c r="B38" s="29"/>
      <c r="C38" s="30" t="s">
        <v>83</v>
      </c>
      <c r="D38" s="25">
        <v>3893</v>
      </c>
      <c r="E38" s="56">
        <v>0.5</v>
      </c>
      <c r="F38" s="104">
        <f t="shared" ref="F38:F85" si="15">ROUND(D38*0.5,0)</f>
        <v>1947</v>
      </c>
      <c r="G38" s="24">
        <f t="shared" si="5"/>
        <v>194.70000000000002</v>
      </c>
      <c r="H38" s="139"/>
      <c r="I38" s="158"/>
      <c r="J38" s="147">
        <f t="shared" si="14"/>
        <v>0</v>
      </c>
      <c r="K38" s="42">
        <f t="shared" si="3"/>
        <v>0</v>
      </c>
      <c r="L38" s="6">
        <f t="shared" si="2"/>
        <v>0</v>
      </c>
      <c r="M38" s="11"/>
    </row>
    <row r="39" spans="1:13" s="10" customFormat="1" ht="13.5" x14ac:dyDescent="0.15">
      <c r="A39" s="180" t="s">
        <v>79</v>
      </c>
      <c r="B39" s="29"/>
      <c r="C39" s="40" t="s">
        <v>80</v>
      </c>
      <c r="D39" s="25">
        <v>2498</v>
      </c>
      <c r="E39" s="56">
        <v>0.5</v>
      </c>
      <c r="F39" s="104">
        <f t="shared" si="15"/>
        <v>1249</v>
      </c>
      <c r="G39" s="24">
        <f t="shared" si="5"/>
        <v>124.9</v>
      </c>
      <c r="H39" s="139"/>
      <c r="I39" s="158"/>
      <c r="J39" s="147">
        <f t="shared" si="14"/>
        <v>0</v>
      </c>
      <c r="K39" s="42">
        <f t="shared" si="3"/>
        <v>0</v>
      </c>
      <c r="L39" s="6">
        <f t="shared" si="2"/>
        <v>0</v>
      </c>
      <c r="M39" s="11"/>
    </row>
    <row r="40" spans="1:13" s="10" customFormat="1" ht="13.5" x14ac:dyDescent="0.15">
      <c r="A40" s="180" t="s">
        <v>94</v>
      </c>
      <c r="B40" s="29"/>
      <c r="C40" s="31" t="s">
        <v>19</v>
      </c>
      <c r="D40" s="25">
        <v>6122</v>
      </c>
      <c r="E40" s="57">
        <v>0.5</v>
      </c>
      <c r="F40" s="104">
        <f t="shared" si="15"/>
        <v>3061</v>
      </c>
      <c r="G40" s="24">
        <f t="shared" si="5"/>
        <v>306.10000000000002</v>
      </c>
      <c r="H40" s="139"/>
      <c r="I40" s="158"/>
      <c r="J40" s="147">
        <f t="shared" si="14"/>
        <v>0</v>
      </c>
      <c r="K40" s="42">
        <f t="shared" si="3"/>
        <v>0</v>
      </c>
      <c r="L40" s="6">
        <f t="shared" si="2"/>
        <v>0</v>
      </c>
      <c r="M40" s="11"/>
    </row>
    <row r="41" spans="1:13" s="10" customFormat="1" ht="13.5" x14ac:dyDescent="0.15">
      <c r="A41" s="9" t="s">
        <v>95</v>
      </c>
      <c r="B41" s="29"/>
      <c r="C41" s="31" t="s">
        <v>15</v>
      </c>
      <c r="D41" s="24">
        <v>5408</v>
      </c>
      <c r="E41" s="56">
        <v>0.5</v>
      </c>
      <c r="F41" s="104">
        <f t="shared" si="15"/>
        <v>2704</v>
      </c>
      <c r="G41" s="24">
        <f t="shared" si="5"/>
        <v>270.40000000000003</v>
      </c>
      <c r="H41" s="139"/>
      <c r="I41" s="158"/>
      <c r="J41" s="147">
        <f t="shared" si="9"/>
        <v>0</v>
      </c>
      <c r="K41" s="42">
        <f t="shared" si="3"/>
        <v>0</v>
      </c>
      <c r="L41" s="6">
        <f t="shared" si="2"/>
        <v>0</v>
      </c>
      <c r="M41" s="11"/>
    </row>
    <row r="42" spans="1:13" ht="13.5" x14ac:dyDescent="0.15">
      <c r="A42" s="9" t="s">
        <v>67</v>
      </c>
      <c r="B42" s="29"/>
      <c r="C42" s="31" t="s">
        <v>68</v>
      </c>
      <c r="D42" s="24">
        <v>3915</v>
      </c>
      <c r="E42" s="57">
        <v>0.5</v>
      </c>
      <c r="F42" s="104">
        <f t="shared" si="15"/>
        <v>1958</v>
      </c>
      <c r="G42" s="24">
        <f t="shared" si="5"/>
        <v>195.8</v>
      </c>
      <c r="H42" s="139"/>
      <c r="I42" s="158"/>
      <c r="J42" s="147">
        <f t="shared" si="9"/>
        <v>0</v>
      </c>
      <c r="K42" s="42">
        <f t="shared" si="3"/>
        <v>0</v>
      </c>
      <c r="L42" s="6">
        <f t="shared" si="2"/>
        <v>0</v>
      </c>
    </row>
    <row r="43" spans="1:13" s="10" customFormat="1" ht="13.5" x14ac:dyDescent="0.15">
      <c r="A43" s="181"/>
      <c r="B43" s="73"/>
      <c r="C43" s="77" t="s">
        <v>55</v>
      </c>
      <c r="D43" s="81"/>
      <c r="E43" s="81"/>
      <c r="F43" s="104">
        <f t="shared" si="15"/>
        <v>0</v>
      </c>
      <c r="G43" s="24">
        <f t="shared" si="5"/>
        <v>0</v>
      </c>
      <c r="H43" s="139"/>
      <c r="I43" s="161"/>
      <c r="J43" s="148"/>
      <c r="K43" s="75">
        <f t="shared" si="3"/>
        <v>0</v>
      </c>
      <c r="L43" s="182">
        <f t="shared" si="2"/>
        <v>0</v>
      </c>
    </row>
    <row r="44" spans="1:13" s="10" customFormat="1" ht="13.5" x14ac:dyDescent="0.15">
      <c r="A44" s="12" t="s">
        <v>119</v>
      </c>
      <c r="B44" s="78"/>
      <c r="C44" s="79" t="s">
        <v>20</v>
      </c>
      <c r="D44" s="24">
        <v>3677</v>
      </c>
      <c r="E44" s="57">
        <v>0.5</v>
      </c>
      <c r="F44" s="104">
        <f t="shared" si="15"/>
        <v>1839</v>
      </c>
      <c r="G44" s="24">
        <f t="shared" si="5"/>
        <v>183.9</v>
      </c>
      <c r="H44" s="139"/>
      <c r="I44" s="158"/>
      <c r="J44" s="147">
        <f t="shared" si="9"/>
        <v>0</v>
      </c>
      <c r="K44" s="42">
        <f t="shared" si="3"/>
        <v>0</v>
      </c>
      <c r="L44" s="6">
        <f t="shared" si="2"/>
        <v>0</v>
      </c>
    </row>
    <row r="45" spans="1:13" s="10" customFormat="1" ht="13.5" x14ac:dyDescent="0.15">
      <c r="A45" s="12" t="s">
        <v>120</v>
      </c>
      <c r="B45" s="78"/>
      <c r="C45" s="79" t="s">
        <v>21</v>
      </c>
      <c r="D45" s="24">
        <v>8868</v>
      </c>
      <c r="E45" s="57">
        <v>0.5</v>
      </c>
      <c r="F45" s="104">
        <f t="shared" si="15"/>
        <v>4434</v>
      </c>
      <c r="G45" s="24">
        <f t="shared" si="5"/>
        <v>443.40000000000003</v>
      </c>
      <c r="H45" s="139"/>
      <c r="I45" s="158"/>
      <c r="J45" s="147">
        <f t="shared" si="9"/>
        <v>0</v>
      </c>
      <c r="K45" s="42">
        <f t="shared" si="3"/>
        <v>0</v>
      </c>
      <c r="L45" s="6">
        <f t="shared" si="2"/>
        <v>0</v>
      </c>
    </row>
    <row r="46" spans="1:13" s="10" customFormat="1" ht="13.5" x14ac:dyDescent="0.15">
      <c r="A46" s="12" t="s">
        <v>121</v>
      </c>
      <c r="B46" s="78"/>
      <c r="C46" s="79" t="s">
        <v>40</v>
      </c>
      <c r="D46" s="24">
        <v>3461</v>
      </c>
      <c r="E46" s="57">
        <v>0.5</v>
      </c>
      <c r="F46" s="104">
        <f t="shared" si="15"/>
        <v>1731</v>
      </c>
      <c r="G46" s="24">
        <f t="shared" si="5"/>
        <v>173.10000000000002</v>
      </c>
      <c r="H46" s="139"/>
      <c r="I46" s="158"/>
      <c r="J46" s="147">
        <f t="shared" si="9"/>
        <v>0</v>
      </c>
      <c r="K46" s="42">
        <f t="shared" si="3"/>
        <v>0</v>
      </c>
      <c r="L46" s="6">
        <f t="shared" si="2"/>
        <v>0</v>
      </c>
    </row>
    <row r="47" spans="1:13" s="10" customFormat="1" ht="13.5" x14ac:dyDescent="0.15">
      <c r="A47" s="9" t="s">
        <v>122</v>
      </c>
      <c r="B47" s="29"/>
      <c r="C47" s="31" t="s">
        <v>36</v>
      </c>
      <c r="D47" s="24">
        <v>2704</v>
      </c>
      <c r="E47" s="58">
        <v>0.5</v>
      </c>
      <c r="F47" s="104">
        <f t="shared" si="15"/>
        <v>1352</v>
      </c>
      <c r="G47" s="24">
        <f t="shared" si="5"/>
        <v>135.20000000000002</v>
      </c>
      <c r="H47" s="139"/>
      <c r="I47" s="158"/>
      <c r="J47" s="147">
        <f t="shared" ref="J47" si="16">F47*I47</f>
        <v>0</v>
      </c>
      <c r="K47" s="42">
        <f t="shared" si="3"/>
        <v>0</v>
      </c>
      <c r="L47" s="6">
        <f t="shared" si="2"/>
        <v>0</v>
      </c>
    </row>
    <row r="48" spans="1:13" s="10" customFormat="1" ht="13.5" x14ac:dyDescent="0.15">
      <c r="A48" s="12" t="s">
        <v>123</v>
      </c>
      <c r="B48" s="78"/>
      <c r="C48" s="79" t="s">
        <v>44</v>
      </c>
      <c r="D48" s="24">
        <v>2390</v>
      </c>
      <c r="E48" s="57">
        <v>0.5</v>
      </c>
      <c r="F48" s="104">
        <f t="shared" si="15"/>
        <v>1195</v>
      </c>
      <c r="G48" s="24">
        <f t="shared" si="5"/>
        <v>119.5</v>
      </c>
      <c r="H48" s="139"/>
      <c r="I48" s="158"/>
      <c r="J48" s="147">
        <f t="shared" si="9"/>
        <v>0</v>
      </c>
      <c r="K48" s="42">
        <f t="shared" si="3"/>
        <v>0</v>
      </c>
      <c r="L48" s="6">
        <f t="shared" si="2"/>
        <v>0</v>
      </c>
    </row>
    <row r="49" spans="1:12" s="10" customFormat="1" ht="13.5" x14ac:dyDescent="0.15">
      <c r="A49" s="12" t="s">
        <v>127</v>
      </c>
      <c r="B49" s="78"/>
      <c r="C49" s="79" t="s">
        <v>128</v>
      </c>
      <c r="D49" s="24">
        <v>2055</v>
      </c>
      <c r="E49" s="57">
        <v>0.5</v>
      </c>
      <c r="F49" s="104">
        <f t="shared" si="15"/>
        <v>1028</v>
      </c>
      <c r="G49" s="24">
        <f t="shared" si="5"/>
        <v>102.80000000000001</v>
      </c>
      <c r="H49" s="139"/>
      <c r="I49" s="158"/>
      <c r="J49" s="147">
        <f t="shared" si="9"/>
        <v>0</v>
      </c>
      <c r="K49" s="42">
        <f t="shared" si="3"/>
        <v>0</v>
      </c>
      <c r="L49" s="6">
        <f t="shared" si="2"/>
        <v>0</v>
      </c>
    </row>
    <row r="50" spans="1:12" s="10" customFormat="1" ht="13.5" x14ac:dyDescent="0.15">
      <c r="A50" s="12" t="s">
        <v>124</v>
      </c>
      <c r="B50" s="78"/>
      <c r="C50" s="80" t="s">
        <v>37</v>
      </c>
      <c r="D50" s="24">
        <v>3785</v>
      </c>
      <c r="E50" s="57">
        <v>0.5</v>
      </c>
      <c r="F50" s="104">
        <f t="shared" si="15"/>
        <v>1893</v>
      </c>
      <c r="G50" s="24">
        <f t="shared" si="5"/>
        <v>189.3</v>
      </c>
      <c r="H50" s="139"/>
      <c r="I50" s="158"/>
      <c r="J50" s="147">
        <f t="shared" si="9"/>
        <v>0</v>
      </c>
      <c r="K50" s="42">
        <f t="shared" si="3"/>
        <v>0</v>
      </c>
      <c r="L50" s="6">
        <f t="shared" si="2"/>
        <v>0</v>
      </c>
    </row>
    <row r="51" spans="1:12" ht="13.5" x14ac:dyDescent="0.15">
      <c r="A51" s="181"/>
      <c r="B51" s="73"/>
      <c r="C51" s="77" t="s">
        <v>56</v>
      </c>
      <c r="D51" s="81"/>
      <c r="E51" s="81"/>
      <c r="F51" s="104"/>
      <c r="G51" s="24"/>
      <c r="H51" s="139"/>
      <c r="I51" s="161"/>
      <c r="J51" s="149"/>
      <c r="K51" s="75"/>
      <c r="L51" s="182"/>
    </row>
    <row r="52" spans="1:12" ht="13.5" x14ac:dyDescent="0.15">
      <c r="A52" s="7" t="s">
        <v>97</v>
      </c>
      <c r="B52" s="36"/>
      <c r="C52" s="28" t="s">
        <v>53</v>
      </c>
      <c r="D52" s="24">
        <v>2379</v>
      </c>
      <c r="E52" s="57">
        <v>0.5</v>
      </c>
      <c r="F52" s="104">
        <f t="shared" si="15"/>
        <v>1190</v>
      </c>
      <c r="G52" s="24">
        <f t="shared" si="5"/>
        <v>119</v>
      </c>
      <c r="H52" s="139"/>
      <c r="I52" s="158"/>
      <c r="J52" s="147">
        <f t="shared" ref="J52" si="17">F52*I52</f>
        <v>0</v>
      </c>
      <c r="K52" s="42">
        <f t="shared" si="3"/>
        <v>0</v>
      </c>
      <c r="L52" s="6">
        <f t="shared" si="2"/>
        <v>0</v>
      </c>
    </row>
    <row r="53" spans="1:12" s="10" customFormat="1" ht="13.5" x14ac:dyDescent="0.15">
      <c r="A53" s="7" t="s">
        <v>98</v>
      </c>
      <c r="B53" s="36"/>
      <c r="C53" s="28" t="s">
        <v>22</v>
      </c>
      <c r="D53" s="24">
        <v>963</v>
      </c>
      <c r="E53" s="57">
        <v>0.5</v>
      </c>
      <c r="F53" s="104">
        <f t="shared" si="15"/>
        <v>482</v>
      </c>
      <c r="G53" s="24">
        <f t="shared" si="5"/>
        <v>48.2</v>
      </c>
      <c r="H53" s="139"/>
      <c r="I53" s="158"/>
      <c r="J53" s="147">
        <f t="shared" si="9"/>
        <v>0</v>
      </c>
      <c r="K53" s="42">
        <f t="shared" si="3"/>
        <v>0</v>
      </c>
      <c r="L53" s="6">
        <f t="shared" si="2"/>
        <v>0</v>
      </c>
    </row>
    <row r="54" spans="1:12" ht="13.5" x14ac:dyDescent="0.15">
      <c r="A54" s="181"/>
      <c r="B54" s="73"/>
      <c r="C54" s="77" t="s">
        <v>57</v>
      </c>
      <c r="D54" s="81"/>
      <c r="E54" s="81"/>
      <c r="F54" s="104"/>
      <c r="G54" s="24"/>
      <c r="H54" s="139"/>
      <c r="I54" s="161"/>
      <c r="J54" s="149"/>
      <c r="K54" s="75"/>
      <c r="L54" s="182"/>
    </row>
    <row r="55" spans="1:12" ht="13.5" x14ac:dyDescent="0.15">
      <c r="A55" s="7" t="s">
        <v>99</v>
      </c>
      <c r="B55" s="78"/>
      <c r="C55" s="82" t="s">
        <v>100</v>
      </c>
      <c r="D55" s="24">
        <v>1594</v>
      </c>
      <c r="E55" s="57">
        <v>0.5</v>
      </c>
      <c r="F55" s="104">
        <f t="shared" si="15"/>
        <v>797</v>
      </c>
      <c r="G55" s="24">
        <f t="shared" si="5"/>
        <v>79.7</v>
      </c>
      <c r="H55" s="139"/>
      <c r="I55" s="158"/>
      <c r="J55" s="147">
        <f t="shared" si="9"/>
        <v>0</v>
      </c>
      <c r="K55" s="42">
        <f t="shared" si="3"/>
        <v>0</v>
      </c>
      <c r="L55" s="6">
        <f t="shared" si="2"/>
        <v>0</v>
      </c>
    </row>
    <row r="56" spans="1:12" ht="13.5" x14ac:dyDescent="0.15">
      <c r="A56" s="7" t="s">
        <v>101</v>
      </c>
      <c r="B56" s="36"/>
      <c r="C56" s="28" t="s">
        <v>102</v>
      </c>
      <c r="D56" s="24">
        <v>1594</v>
      </c>
      <c r="E56" s="57">
        <v>0.5</v>
      </c>
      <c r="F56" s="104">
        <f t="shared" si="15"/>
        <v>797</v>
      </c>
      <c r="G56" s="24">
        <f t="shared" si="5"/>
        <v>79.7</v>
      </c>
      <c r="H56" s="139"/>
      <c r="I56" s="158"/>
      <c r="J56" s="147">
        <f t="shared" si="9"/>
        <v>0</v>
      </c>
      <c r="K56" s="42">
        <f t="shared" si="3"/>
        <v>0</v>
      </c>
      <c r="L56" s="6">
        <f t="shared" si="2"/>
        <v>0</v>
      </c>
    </row>
    <row r="57" spans="1:12" ht="13.5" x14ac:dyDescent="0.15">
      <c r="A57" s="7" t="s">
        <v>129</v>
      </c>
      <c r="B57" s="36"/>
      <c r="C57" s="28" t="s">
        <v>130</v>
      </c>
      <c r="D57" s="24">
        <v>1779</v>
      </c>
      <c r="E57" s="57">
        <v>0.5</v>
      </c>
      <c r="F57" s="104">
        <f t="shared" si="15"/>
        <v>890</v>
      </c>
      <c r="G57" s="24">
        <f t="shared" si="5"/>
        <v>89</v>
      </c>
      <c r="H57" s="139"/>
      <c r="I57" s="158"/>
      <c r="J57" s="147">
        <f t="shared" si="9"/>
        <v>0</v>
      </c>
      <c r="K57" s="42">
        <f t="shared" si="3"/>
        <v>0</v>
      </c>
      <c r="L57" s="6">
        <f t="shared" si="2"/>
        <v>0</v>
      </c>
    </row>
    <row r="58" spans="1:12" s="10" customFormat="1" ht="13.5" x14ac:dyDescent="0.15">
      <c r="A58" s="7" t="s">
        <v>103</v>
      </c>
      <c r="B58" s="36"/>
      <c r="C58" s="28" t="s">
        <v>23</v>
      </c>
      <c r="D58" s="24">
        <v>2483</v>
      </c>
      <c r="E58" s="57">
        <v>0.5</v>
      </c>
      <c r="F58" s="104">
        <f t="shared" si="15"/>
        <v>1242</v>
      </c>
      <c r="G58" s="24">
        <f t="shared" si="5"/>
        <v>124.2</v>
      </c>
      <c r="H58" s="139"/>
      <c r="I58" s="158"/>
      <c r="J58" s="147">
        <f t="shared" si="9"/>
        <v>0</v>
      </c>
      <c r="K58" s="42">
        <f t="shared" si="3"/>
        <v>0</v>
      </c>
      <c r="L58" s="6">
        <f t="shared" si="2"/>
        <v>0</v>
      </c>
    </row>
    <row r="59" spans="1:12" s="10" customFormat="1" ht="13.5" x14ac:dyDescent="0.15">
      <c r="A59" s="9" t="s">
        <v>104</v>
      </c>
      <c r="B59" s="29"/>
      <c r="C59" s="31" t="s">
        <v>59</v>
      </c>
      <c r="D59" s="24">
        <v>11897</v>
      </c>
      <c r="E59" s="57">
        <v>0.48</v>
      </c>
      <c r="F59" s="104">
        <f t="shared" si="15"/>
        <v>5949</v>
      </c>
      <c r="G59" s="24">
        <f t="shared" si="5"/>
        <v>594.9</v>
      </c>
      <c r="H59" s="139"/>
      <c r="I59" s="158"/>
      <c r="J59" s="147">
        <f t="shared" si="9"/>
        <v>0</v>
      </c>
      <c r="K59" s="42">
        <f t="shared" si="3"/>
        <v>0</v>
      </c>
      <c r="L59" s="6">
        <f t="shared" si="2"/>
        <v>0</v>
      </c>
    </row>
    <row r="60" spans="1:12" ht="13.5" x14ac:dyDescent="0.15">
      <c r="A60" s="181"/>
      <c r="B60" s="73"/>
      <c r="C60" s="77" t="s">
        <v>58</v>
      </c>
      <c r="D60" s="81"/>
      <c r="E60" s="81"/>
      <c r="F60" s="104"/>
      <c r="G60" s="24"/>
      <c r="H60" s="139"/>
      <c r="I60" s="161"/>
      <c r="J60" s="149"/>
      <c r="K60" s="75"/>
      <c r="L60" s="182"/>
    </row>
    <row r="61" spans="1:12" ht="13.5" x14ac:dyDescent="0.15">
      <c r="A61" s="7" t="s">
        <v>90</v>
      </c>
      <c r="B61" s="36"/>
      <c r="C61" s="83" t="s">
        <v>91</v>
      </c>
      <c r="D61" s="24">
        <v>5452</v>
      </c>
      <c r="E61" s="57">
        <v>0.5</v>
      </c>
      <c r="F61" s="104">
        <f t="shared" si="15"/>
        <v>2726</v>
      </c>
      <c r="G61" s="24">
        <f t="shared" si="5"/>
        <v>272.60000000000002</v>
      </c>
      <c r="H61" s="139"/>
      <c r="I61" s="158"/>
      <c r="J61" s="147">
        <f>F61*I61</f>
        <v>0</v>
      </c>
      <c r="K61" s="42">
        <f t="shared" si="3"/>
        <v>0</v>
      </c>
      <c r="L61" s="6">
        <f t="shared" si="2"/>
        <v>0</v>
      </c>
    </row>
    <row r="62" spans="1:12" ht="13.5" x14ac:dyDescent="0.15">
      <c r="A62" s="7" t="s">
        <v>107</v>
      </c>
      <c r="B62" s="36"/>
      <c r="C62" s="28" t="s">
        <v>108</v>
      </c>
      <c r="D62" s="24">
        <v>6064</v>
      </c>
      <c r="E62" s="57">
        <v>0.5</v>
      </c>
      <c r="F62" s="104">
        <f t="shared" si="15"/>
        <v>3032</v>
      </c>
      <c r="G62" s="24">
        <f t="shared" si="5"/>
        <v>303.2</v>
      </c>
      <c r="H62" s="139"/>
      <c r="I62" s="158"/>
      <c r="J62" s="147">
        <f t="shared" si="9"/>
        <v>0</v>
      </c>
      <c r="K62" s="42">
        <f t="shared" si="3"/>
        <v>0</v>
      </c>
      <c r="L62" s="6">
        <f t="shared" si="2"/>
        <v>0</v>
      </c>
    </row>
    <row r="63" spans="1:12" ht="13.5" x14ac:dyDescent="0.15">
      <c r="A63" s="181"/>
      <c r="B63" s="73"/>
      <c r="C63" s="77" t="s">
        <v>134</v>
      </c>
      <c r="D63" s="81"/>
      <c r="E63" s="81"/>
      <c r="F63" s="104">
        <f t="shared" si="15"/>
        <v>0</v>
      </c>
      <c r="G63" s="24">
        <f t="shared" si="5"/>
        <v>0</v>
      </c>
      <c r="H63" s="141"/>
      <c r="I63" s="158"/>
      <c r="J63" s="150"/>
      <c r="K63" s="42">
        <f t="shared" si="3"/>
        <v>0</v>
      </c>
      <c r="L63" s="6">
        <f t="shared" si="2"/>
        <v>0</v>
      </c>
    </row>
    <row r="64" spans="1:12" ht="13.5" x14ac:dyDescent="0.15">
      <c r="A64" s="7" t="s">
        <v>131</v>
      </c>
      <c r="B64" s="36"/>
      <c r="C64" s="28" t="s">
        <v>41</v>
      </c>
      <c r="D64" s="24">
        <v>3087</v>
      </c>
      <c r="E64" s="57">
        <v>0.5</v>
      </c>
      <c r="F64" s="104">
        <f t="shared" si="15"/>
        <v>1544</v>
      </c>
      <c r="G64" s="24">
        <f t="shared" si="5"/>
        <v>154.4</v>
      </c>
      <c r="H64" s="139"/>
      <c r="I64" s="158"/>
      <c r="J64" s="147">
        <f t="shared" si="9"/>
        <v>0</v>
      </c>
      <c r="K64" s="42">
        <f t="shared" si="3"/>
        <v>0</v>
      </c>
      <c r="L64" s="6">
        <f t="shared" si="2"/>
        <v>0</v>
      </c>
    </row>
    <row r="65" spans="1:12" ht="13.5" x14ac:dyDescent="0.15">
      <c r="A65" s="7" t="s">
        <v>132</v>
      </c>
      <c r="B65" s="36"/>
      <c r="C65" s="28" t="s">
        <v>133</v>
      </c>
      <c r="D65" s="24">
        <v>3087</v>
      </c>
      <c r="E65" s="57">
        <v>0.5</v>
      </c>
      <c r="F65" s="104">
        <f t="shared" si="15"/>
        <v>1544</v>
      </c>
      <c r="G65" s="24">
        <f t="shared" si="5"/>
        <v>154.4</v>
      </c>
      <c r="H65" s="139"/>
      <c r="I65" s="158"/>
      <c r="J65" s="147">
        <f t="shared" si="9"/>
        <v>0</v>
      </c>
      <c r="K65" s="42">
        <f t="shared" si="3"/>
        <v>0</v>
      </c>
      <c r="L65" s="6">
        <f t="shared" si="2"/>
        <v>0</v>
      </c>
    </row>
    <row r="66" spans="1:12" ht="13.5" x14ac:dyDescent="0.15">
      <c r="A66" s="181"/>
      <c r="B66" s="73"/>
      <c r="C66" s="77" t="s">
        <v>136</v>
      </c>
      <c r="D66" s="81"/>
      <c r="E66" s="81"/>
      <c r="F66" s="104">
        <f t="shared" si="15"/>
        <v>0</v>
      </c>
      <c r="G66" s="24">
        <f t="shared" si="5"/>
        <v>0</v>
      </c>
      <c r="H66" s="139"/>
      <c r="I66" s="158"/>
      <c r="J66" s="150"/>
      <c r="K66" s="42">
        <f t="shared" si="3"/>
        <v>0</v>
      </c>
      <c r="L66" s="6">
        <f t="shared" si="2"/>
        <v>0</v>
      </c>
    </row>
    <row r="67" spans="1:12" s="10" customFormat="1" ht="13.5" x14ac:dyDescent="0.15">
      <c r="A67" s="7" t="s">
        <v>135</v>
      </c>
      <c r="B67" s="36"/>
      <c r="C67" s="28" t="s">
        <v>39</v>
      </c>
      <c r="D67" s="24">
        <v>3901</v>
      </c>
      <c r="E67" s="57">
        <v>0.5</v>
      </c>
      <c r="F67" s="104">
        <f t="shared" si="15"/>
        <v>1951</v>
      </c>
      <c r="G67" s="24">
        <f t="shared" si="5"/>
        <v>195.10000000000002</v>
      </c>
      <c r="H67" s="139"/>
      <c r="I67" s="158"/>
      <c r="J67" s="147">
        <f>F67*I67</f>
        <v>0</v>
      </c>
      <c r="K67" s="42">
        <f t="shared" si="3"/>
        <v>0</v>
      </c>
      <c r="L67" s="6">
        <f t="shared" si="2"/>
        <v>0</v>
      </c>
    </row>
    <row r="68" spans="1:12" ht="13.5" x14ac:dyDescent="0.15">
      <c r="A68" s="181"/>
      <c r="B68" s="73"/>
      <c r="C68" s="84" t="s">
        <v>137</v>
      </c>
      <c r="D68" s="81"/>
      <c r="E68" s="81"/>
      <c r="F68" s="104">
        <f t="shared" si="15"/>
        <v>0</v>
      </c>
      <c r="G68" s="24">
        <f t="shared" si="5"/>
        <v>0</v>
      </c>
      <c r="H68" s="139"/>
      <c r="I68" s="161"/>
      <c r="J68" s="149"/>
      <c r="K68" s="75"/>
      <c r="L68" s="182"/>
    </row>
    <row r="69" spans="1:12" ht="13.5" x14ac:dyDescent="0.15">
      <c r="A69" s="26" t="s">
        <v>138</v>
      </c>
      <c r="B69" s="85"/>
      <c r="C69" s="86" t="s">
        <v>139</v>
      </c>
      <c r="D69" s="27">
        <v>3749</v>
      </c>
      <c r="E69" s="87">
        <v>0.5</v>
      </c>
      <c r="F69" s="104">
        <f t="shared" si="15"/>
        <v>1875</v>
      </c>
      <c r="G69" s="24">
        <f t="shared" si="5"/>
        <v>187.5</v>
      </c>
      <c r="H69" s="142"/>
      <c r="I69" s="162"/>
      <c r="J69" s="151">
        <f>F69*I69</f>
        <v>0</v>
      </c>
      <c r="K69" s="42">
        <f t="shared" si="3"/>
        <v>0</v>
      </c>
      <c r="L69" s="6">
        <f t="shared" si="2"/>
        <v>0</v>
      </c>
    </row>
    <row r="70" spans="1:12" ht="13.5" x14ac:dyDescent="0.15">
      <c r="A70" s="26" t="s">
        <v>140</v>
      </c>
      <c r="B70" s="85"/>
      <c r="C70" s="86" t="s">
        <v>141</v>
      </c>
      <c r="D70" s="27">
        <v>3749</v>
      </c>
      <c r="E70" s="87">
        <v>0.5</v>
      </c>
      <c r="F70" s="104">
        <f t="shared" si="15"/>
        <v>1875</v>
      </c>
      <c r="G70" s="24">
        <f t="shared" si="5"/>
        <v>187.5</v>
      </c>
      <c r="H70" s="142"/>
      <c r="I70" s="162"/>
      <c r="J70" s="151">
        <f t="shared" ref="J70:J75" si="18">F70*I70</f>
        <v>0</v>
      </c>
      <c r="K70" s="42">
        <f t="shared" si="3"/>
        <v>0</v>
      </c>
      <c r="L70" s="6">
        <f t="shared" si="2"/>
        <v>0</v>
      </c>
    </row>
    <row r="71" spans="1:12" ht="13.5" x14ac:dyDescent="0.15">
      <c r="A71" s="26" t="s">
        <v>142</v>
      </c>
      <c r="B71" s="85"/>
      <c r="C71" s="86" t="s">
        <v>143</v>
      </c>
      <c r="D71" s="27">
        <v>3749</v>
      </c>
      <c r="E71" s="87">
        <v>0.5</v>
      </c>
      <c r="F71" s="104">
        <f t="shared" si="15"/>
        <v>1875</v>
      </c>
      <c r="G71" s="24">
        <f t="shared" si="5"/>
        <v>187.5</v>
      </c>
      <c r="H71" s="142"/>
      <c r="I71" s="162"/>
      <c r="J71" s="151">
        <f t="shared" si="18"/>
        <v>0</v>
      </c>
      <c r="K71" s="42">
        <f t="shared" ref="K71:K75" si="19">G71*I71</f>
        <v>0</v>
      </c>
      <c r="L71" s="6">
        <f t="shared" ref="L71:L85" si="20">H71*I71</f>
        <v>0</v>
      </c>
    </row>
    <row r="72" spans="1:12" s="10" customFormat="1" ht="13.5" x14ac:dyDescent="0.15">
      <c r="A72" s="26" t="s">
        <v>144</v>
      </c>
      <c r="B72" s="85"/>
      <c r="C72" s="86" t="s">
        <v>145</v>
      </c>
      <c r="D72" s="27">
        <v>3749</v>
      </c>
      <c r="E72" s="87">
        <v>0.5</v>
      </c>
      <c r="F72" s="104">
        <f t="shared" si="15"/>
        <v>1875</v>
      </c>
      <c r="G72" s="24">
        <f t="shared" si="5"/>
        <v>187.5</v>
      </c>
      <c r="H72" s="142"/>
      <c r="I72" s="162"/>
      <c r="J72" s="151">
        <f t="shared" si="18"/>
        <v>0</v>
      </c>
      <c r="K72" s="42">
        <f t="shared" si="19"/>
        <v>0</v>
      </c>
      <c r="L72" s="6">
        <f t="shared" si="20"/>
        <v>0</v>
      </c>
    </row>
    <row r="73" spans="1:12" s="10" customFormat="1" ht="13.5" x14ac:dyDescent="0.15">
      <c r="A73" s="26" t="s">
        <v>146</v>
      </c>
      <c r="B73" s="85"/>
      <c r="C73" s="86" t="s">
        <v>147</v>
      </c>
      <c r="D73" s="27">
        <v>3749</v>
      </c>
      <c r="E73" s="87">
        <v>0.5</v>
      </c>
      <c r="F73" s="104">
        <f t="shared" si="15"/>
        <v>1875</v>
      </c>
      <c r="G73" s="24">
        <f t="shared" si="5"/>
        <v>187.5</v>
      </c>
      <c r="H73" s="142"/>
      <c r="I73" s="162"/>
      <c r="J73" s="151">
        <f t="shared" si="18"/>
        <v>0</v>
      </c>
      <c r="K73" s="42">
        <f t="shared" si="19"/>
        <v>0</v>
      </c>
      <c r="L73" s="6">
        <f t="shared" si="20"/>
        <v>0</v>
      </c>
    </row>
    <row r="74" spans="1:12" s="10" customFormat="1" ht="13.5" x14ac:dyDescent="0.15">
      <c r="A74" s="26" t="s">
        <v>148</v>
      </c>
      <c r="B74" s="85"/>
      <c r="C74" s="86" t="s">
        <v>149</v>
      </c>
      <c r="D74" s="27">
        <v>3749</v>
      </c>
      <c r="E74" s="87">
        <v>0.5</v>
      </c>
      <c r="F74" s="104">
        <f t="shared" si="15"/>
        <v>1875</v>
      </c>
      <c r="G74" s="24">
        <f t="shared" ref="G74:G75" si="21">F74*0.1</f>
        <v>187.5</v>
      </c>
      <c r="H74" s="142"/>
      <c r="I74" s="162"/>
      <c r="J74" s="151">
        <f t="shared" si="18"/>
        <v>0</v>
      </c>
      <c r="K74" s="42">
        <f t="shared" si="19"/>
        <v>0</v>
      </c>
      <c r="L74" s="6">
        <f t="shared" si="20"/>
        <v>0</v>
      </c>
    </row>
    <row r="75" spans="1:12" s="10" customFormat="1" ht="13.5" x14ac:dyDescent="0.15">
      <c r="A75" s="26" t="s">
        <v>150</v>
      </c>
      <c r="B75" s="85"/>
      <c r="C75" s="86" t="s">
        <v>151</v>
      </c>
      <c r="D75" s="27">
        <v>1323</v>
      </c>
      <c r="E75" s="87">
        <v>0.5</v>
      </c>
      <c r="F75" s="104">
        <f t="shared" si="15"/>
        <v>662</v>
      </c>
      <c r="G75" s="24">
        <f t="shared" si="21"/>
        <v>66.2</v>
      </c>
      <c r="H75" s="142"/>
      <c r="I75" s="162"/>
      <c r="J75" s="151">
        <f t="shared" si="18"/>
        <v>0</v>
      </c>
      <c r="K75" s="42">
        <f t="shared" si="19"/>
        <v>0</v>
      </c>
      <c r="L75" s="6">
        <f t="shared" si="20"/>
        <v>0</v>
      </c>
    </row>
    <row r="76" spans="1:12" ht="14.25" x14ac:dyDescent="0.15">
      <c r="A76" s="181"/>
      <c r="B76" s="73"/>
      <c r="C76" s="88" t="s">
        <v>125</v>
      </c>
      <c r="D76" s="89"/>
      <c r="E76" s="89"/>
      <c r="F76" s="104">
        <f t="shared" si="15"/>
        <v>0</v>
      </c>
      <c r="G76" s="24"/>
      <c r="H76" s="139"/>
      <c r="I76" s="161"/>
      <c r="J76" s="152"/>
      <c r="K76" s="75"/>
      <c r="L76" s="182"/>
    </row>
    <row r="77" spans="1:12" ht="13.5" x14ac:dyDescent="0.15">
      <c r="A77" s="9" t="s">
        <v>152</v>
      </c>
      <c r="B77" s="29"/>
      <c r="C77" s="90" t="s">
        <v>62</v>
      </c>
      <c r="D77" s="106">
        <v>18937</v>
      </c>
      <c r="E77" s="57">
        <v>0.5</v>
      </c>
      <c r="F77" s="104">
        <f t="shared" si="15"/>
        <v>9469</v>
      </c>
      <c r="G77" s="24"/>
      <c r="H77" s="139">
        <f>F77*0.08</f>
        <v>757.52</v>
      </c>
      <c r="I77" s="158"/>
      <c r="J77" s="147">
        <f>F77*I77</f>
        <v>0</v>
      </c>
      <c r="K77" s="42"/>
      <c r="L77" s="6">
        <f t="shared" si="20"/>
        <v>0</v>
      </c>
    </row>
    <row r="78" spans="1:12" ht="13.5" x14ac:dyDescent="0.15">
      <c r="A78" s="9" t="s">
        <v>153</v>
      </c>
      <c r="B78" s="29"/>
      <c r="C78" s="90" t="s">
        <v>34</v>
      </c>
      <c r="D78" s="106">
        <v>4449</v>
      </c>
      <c r="E78" s="57">
        <v>0.5</v>
      </c>
      <c r="F78" s="104">
        <f t="shared" si="15"/>
        <v>2225</v>
      </c>
      <c r="G78" s="24"/>
      <c r="H78" s="139">
        <f t="shared" ref="H78:H85" si="22">F78*0.08</f>
        <v>178</v>
      </c>
      <c r="I78" s="158"/>
      <c r="J78" s="147">
        <f>F78*I78</f>
        <v>0</v>
      </c>
      <c r="K78" s="42"/>
      <c r="L78" s="6">
        <f t="shared" si="20"/>
        <v>0</v>
      </c>
    </row>
    <row r="79" spans="1:12" ht="13.5" x14ac:dyDescent="0.15">
      <c r="A79" s="9" t="s">
        <v>154</v>
      </c>
      <c r="B79" s="29"/>
      <c r="C79" s="90" t="s">
        <v>48</v>
      </c>
      <c r="D79" s="106">
        <v>7040</v>
      </c>
      <c r="E79" s="57">
        <v>0.5</v>
      </c>
      <c r="F79" s="104">
        <f t="shared" si="15"/>
        <v>3520</v>
      </c>
      <c r="G79" s="24"/>
      <c r="H79" s="139">
        <f t="shared" si="22"/>
        <v>281.60000000000002</v>
      </c>
      <c r="I79" s="158"/>
      <c r="J79" s="147">
        <f t="shared" ref="J79:J83" si="23">F79*I79</f>
        <v>0</v>
      </c>
      <c r="K79" s="42"/>
      <c r="L79" s="6">
        <f t="shared" si="20"/>
        <v>0</v>
      </c>
    </row>
    <row r="80" spans="1:12" ht="13.5" x14ac:dyDescent="0.15">
      <c r="A80" s="9" t="s">
        <v>155</v>
      </c>
      <c r="B80" s="29"/>
      <c r="C80" s="90" t="s">
        <v>49</v>
      </c>
      <c r="D80" s="106">
        <v>2779</v>
      </c>
      <c r="E80" s="57">
        <v>0.5</v>
      </c>
      <c r="F80" s="104">
        <f t="shared" si="15"/>
        <v>1390</v>
      </c>
      <c r="G80" s="24"/>
      <c r="H80" s="139">
        <f t="shared" si="22"/>
        <v>111.2</v>
      </c>
      <c r="I80" s="158"/>
      <c r="J80" s="147">
        <f>F80*I80</f>
        <v>0</v>
      </c>
      <c r="K80" s="42"/>
      <c r="L80" s="6">
        <f t="shared" si="20"/>
        <v>0</v>
      </c>
    </row>
    <row r="81" spans="1:12" ht="13.5" x14ac:dyDescent="0.15">
      <c r="A81" s="9" t="s">
        <v>156</v>
      </c>
      <c r="B81" s="29"/>
      <c r="C81" s="90" t="s">
        <v>46</v>
      </c>
      <c r="D81" s="106">
        <v>2487</v>
      </c>
      <c r="E81" s="57">
        <v>0.5</v>
      </c>
      <c r="F81" s="104">
        <f t="shared" si="15"/>
        <v>1244</v>
      </c>
      <c r="G81" s="24"/>
      <c r="H81" s="139">
        <f t="shared" si="22"/>
        <v>99.52</v>
      </c>
      <c r="I81" s="158"/>
      <c r="J81" s="147">
        <f t="shared" si="23"/>
        <v>0</v>
      </c>
      <c r="K81" s="42"/>
      <c r="L81" s="6">
        <f t="shared" si="20"/>
        <v>0</v>
      </c>
    </row>
    <row r="82" spans="1:12" ht="13.5" x14ac:dyDescent="0.15">
      <c r="A82" s="9" t="s">
        <v>161</v>
      </c>
      <c r="B82" s="29"/>
      <c r="C82" s="90" t="s">
        <v>162</v>
      </c>
      <c r="D82" s="106">
        <v>10221</v>
      </c>
      <c r="E82" s="57">
        <v>0.5</v>
      </c>
      <c r="F82" s="104">
        <f t="shared" si="15"/>
        <v>5111</v>
      </c>
      <c r="G82" s="24"/>
      <c r="H82" s="139">
        <f t="shared" si="22"/>
        <v>408.88</v>
      </c>
      <c r="I82" s="158"/>
      <c r="J82" s="147">
        <f t="shared" si="23"/>
        <v>0</v>
      </c>
      <c r="K82" s="42"/>
      <c r="L82" s="6">
        <f t="shared" si="20"/>
        <v>0</v>
      </c>
    </row>
    <row r="83" spans="1:12" ht="13.5" x14ac:dyDescent="0.15">
      <c r="A83" s="9" t="s">
        <v>157</v>
      </c>
      <c r="B83" s="29"/>
      <c r="C83" s="90" t="s">
        <v>50</v>
      </c>
      <c r="D83" s="106">
        <v>4542</v>
      </c>
      <c r="E83" s="57">
        <v>0.5</v>
      </c>
      <c r="F83" s="104">
        <f t="shared" si="15"/>
        <v>2271</v>
      </c>
      <c r="G83" s="24"/>
      <c r="H83" s="139">
        <f t="shared" si="22"/>
        <v>181.68</v>
      </c>
      <c r="I83" s="158"/>
      <c r="J83" s="147">
        <f t="shared" si="23"/>
        <v>0</v>
      </c>
      <c r="K83" s="42"/>
      <c r="L83" s="6">
        <f t="shared" si="20"/>
        <v>0</v>
      </c>
    </row>
    <row r="84" spans="1:12" ht="13.5" x14ac:dyDescent="0.15">
      <c r="A84" s="9" t="s">
        <v>158</v>
      </c>
      <c r="B84" s="29"/>
      <c r="C84" s="90" t="s">
        <v>51</v>
      </c>
      <c r="D84" s="106">
        <v>7030</v>
      </c>
      <c r="E84" s="57">
        <v>0.5</v>
      </c>
      <c r="F84" s="104">
        <f t="shared" si="15"/>
        <v>3515</v>
      </c>
      <c r="G84" s="24"/>
      <c r="H84" s="139">
        <f t="shared" si="22"/>
        <v>281.2</v>
      </c>
      <c r="I84" s="158"/>
      <c r="J84" s="147">
        <f>F84*I84</f>
        <v>0</v>
      </c>
      <c r="K84" s="42"/>
      <c r="L84" s="6">
        <f t="shared" si="20"/>
        <v>0</v>
      </c>
    </row>
    <row r="85" spans="1:12" ht="13.5" x14ac:dyDescent="0.15">
      <c r="A85" s="9" t="s">
        <v>159</v>
      </c>
      <c r="B85" s="29"/>
      <c r="C85" s="90" t="s">
        <v>52</v>
      </c>
      <c r="D85" s="106">
        <v>4056</v>
      </c>
      <c r="E85" s="57">
        <v>0.5</v>
      </c>
      <c r="F85" s="104">
        <f t="shared" si="15"/>
        <v>2028</v>
      </c>
      <c r="G85" s="24"/>
      <c r="H85" s="139">
        <f t="shared" si="22"/>
        <v>162.24</v>
      </c>
      <c r="I85" s="158"/>
      <c r="J85" s="147">
        <f>F85*I85</f>
        <v>0</v>
      </c>
      <c r="K85" s="42"/>
      <c r="L85" s="6">
        <f t="shared" si="20"/>
        <v>0</v>
      </c>
    </row>
    <row r="86" spans="1:12" x14ac:dyDescent="0.15">
      <c r="A86" s="183"/>
      <c r="B86" s="73"/>
      <c r="C86" s="91"/>
      <c r="D86" s="92"/>
      <c r="E86" s="205"/>
      <c r="F86" s="205"/>
      <c r="G86" s="92"/>
      <c r="H86" s="143"/>
      <c r="I86" s="163"/>
      <c r="J86" s="153"/>
      <c r="K86" s="118"/>
      <c r="L86" s="184"/>
    </row>
    <row r="87" spans="1:12" ht="33" customHeight="1" x14ac:dyDescent="0.15">
      <c r="A87" s="185"/>
      <c r="B87" s="36"/>
      <c r="C87" s="93" t="s">
        <v>169</v>
      </c>
      <c r="D87" s="94"/>
      <c r="E87" s="206"/>
      <c r="F87" s="206"/>
      <c r="G87" s="95"/>
      <c r="H87" s="144"/>
      <c r="I87" s="164"/>
      <c r="J87" s="154">
        <f>SUM(J7:J85)</f>
        <v>0</v>
      </c>
      <c r="K87" s="71">
        <f>SUM(K7:K86)</f>
        <v>0</v>
      </c>
      <c r="L87" s="8">
        <f>SUM(L7:L86)</f>
        <v>0</v>
      </c>
    </row>
    <row r="88" spans="1:12" ht="33" customHeight="1" x14ac:dyDescent="0.15">
      <c r="A88" s="186"/>
      <c r="B88" s="107"/>
      <c r="C88" s="108" t="s">
        <v>170</v>
      </c>
      <c r="D88" s="109"/>
      <c r="E88" s="110"/>
      <c r="F88" s="110"/>
      <c r="G88" s="110"/>
      <c r="H88" s="110"/>
      <c r="I88" s="165"/>
      <c r="J88" s="201">
        <f>J87</f>
        <v>0</v>
      </c>
      <c r="K88" s="201"/>
      <c r="L88" s="202"/>
    </row>
    <row r="89" spans="1:12" ht="33" customHeight="1" thickBot="1" x14ac:dyDescent="0.2">
      <c r="A89" s="187"/>
      <c r="B89" s="188"/>
      <c r="C89" s="189" t="s">
        <v>171</v>
      </c>
      <c r="D89" s="190"/>
      <c r="E89" s="191"/>
      <c r="F89" s="191"/>
      <c r="G89" s="191"/>
      <c r="H89" s="191"/>
      <c r="I89" s="166"/>
      <c r="J89" s="207">
        <f>J87+K87+L87</f>
        <v>0</v>
      </c>
      <c r="K89" s="207"/>
      <c r="L89" s="208"/>
    </row>
    <row r="90" spans="1:12" ht="25.5" customHeight="1" x14ac:dyDescent="0.15">
      <c r="A90" s="212" t="s">
        <v>32</v>
      </c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4"/>
    </row>
    <row r="91" spans="1:12" ht="24" customHeight="1" thickBot="1" x14ac:dyDescent="0.2">
      <c r="A91" s="209" t="s">
        <v>24</v>
      </c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1"/>
    </row>
    <row r="92" spans="1:12" ht="20.25" customHeight="1" thickBo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2" ht="37.5" customHeight="1" thickBot="1" x14ac:dyDescent="0.2">
      <c r="A93" s="122"/>
      <c r="B93" s="123"/>
      <c r="C93" s="124" t="s">
        <v>173</v>
      </c>
      <c r="D93" s="50"/>
      <c r="E93" s="125"/>
      <c r="F93" s="117" t="s">
        <v>172</v>
      </c>
      <c r="G93" s="51"/>
      <c r="H93" s="114"/>
      <c r="I93" s="52"/>
      <c r="J93" s="111"/>
      <c r="K93" s="112"/>
      <c r="L93" s="113"/>
    </row>
    <row r="94" spans="1:12" ht="26.25" customHeight="1" thickBot="1" x14ac:dyDescent="0.2">
      <c r="A94" s="122"/>
      <c r="B94" s="126"/>
      <c r="C94" s="112"/>
      <c r="D94" s="127"/>
      <c r="E94" s="128"/>
      <c r="F94" s="115" t="s">
        <v>163</v>
      </c>
      <c r="G94" s="116"/>
      <c r="H94" s="116"/>
      <c r="I94" s="52"/>
      <c r="J94" s="111"/>
      <c r="K94" s="112"/>
      <c r="L94" s="113"/>
    </row>
    <row r="95" spans="1:12" ht="21" x14ac:dyDescent="0.2">
      <c r="B95" s="34"/>
      <c r="C95" s="17"/>
      <c r="D95" s="17"/>
      <c r="E95" s="15"/>
      <c r="F95" s="3"/>
      <c r="G95" s="3"/>
      <c r="H95" s="3"/>
      <c r="I95" s="13"/>
    </row>
    <row r="96" spans="1:12" ht="13.5" x14ac:dyDescent="0.15">
      <c r="B96" s="38"/>
      <c r="C96" s="18"/>
      <c r="D96" s="18"/>
      <c r="E96" s="15"/>
      <c r="F96" s="16"/>
      <c r="G96" s="16"/>
      <c r="H96" s="16"/>
      <c r="I96" s="16"/>
      <c r="J96" s="16"/>
    </row>
    <row r="97" spans="1:12" ht="13.5" x14ac:dyDescent="0.15">
      <c r="A97" s="2" t="s">
        <v>174</v>
      </c>
      <c r="D97" s="15"/>
      <c r="E97" s="15"/>
      <c r="F97" s="15"/>
      <c r="G97" s="19" t="s">
        <v>25</v>
      </c>
      <c r="H97" s="19"/>
      <c r="I97" s="19"/>
      <c r="J97" s="19"/>
      <c r="K97" s="19"/>
      <c r="L97" s="133"/>
    </row>
    <row r="98" spans="1:12" ht="13.5" x14ac:dyDescent="0.15">
      <c r="A98" s="129"/>
      <c r="B98" s="37"/>
      <c r="C98" s="130"/>
      <c r="D98" s="20"/>
      <c r="E98" s="20"/>
      <c r="F98" s="15"/>
      <c r="G98" s="16"/>
      <c r="H98" s="16"/>
      <c r="I98" s="16"/>
      <c r="J98" s="16"/>
      <c r="K98" s="16"/>
    </row>
    <row r="99" spans="1:12" ht="13.5" x14ac:dyDescent="0.15">
      <c r="B99" s="121"/>
      <c r="C99" s="15"/>
      <c r="D99" s="15"/>
      <c r="E99" s="15"/>
      <c r="G99" s="3" t="s">
        <v>31</v>
      </c>
      <c r="H99" s="3"/>
      <c r="I99" s="3"/>
      <c r="J99" s="13"/>
      <c r="K99" s="5"/>
    </row>
    <row r="100" spans="1:12" ht="13.5" x14ac:dyDescent="0.15">
      <c r="B100" s="121"/>
      <c r="C100" s="15"/>
      <c r="D100" s="15"/>
      <c r="E100" s="15"/>
      <c r="G100" s="19" t="s">
        <v>26</v>
      </c>
      <c r="H100" s="19"/>
      <c r="I100" s="19"/>
      <c r="J100" s="19"/>
      <c r="K100" s="19"/>
      <c r="L100" s="133"/>
    </row>
    <row r="101" spans="1:12" ht="13.5" x14ac:dyDescent="0.15">
      <c r="A101" s="2" t="s">
        <v>175</v>
      </c>
      <c r="B101" s="121"/>
      <c r="C101" s="21"/>
      <c r="D101" s="131" t="s">
        <v>176</v>
      </c>
      <c r="E101" s="21"/>
      <c r="G101" s="3"/>
      <c r="H101" s="3"/>
      <c r="I101" s="3"/>
      <c r="J101" s="13"/>
      <c r="K101" s="5"/>
    </row>
    <row r="102" spans="1:12" ht="13.5" x14ac:dyDescent="0.15">
      <c r="A102" s="20"/>
      <c r="B102" s="39"/>
      <c r="C102" s="22"/>
      <c r="D102" s="20"/>
      <c r="E102" s="20"/>
      <c r="F102" s="15"/>
      <c r="G102" s="204" t="s">
        <v>27</v>
      </c>
      <c r="H102" s="204"/>
      <c r="I102" s="204"/>
      <c r="J102" s="204"/>
      <c r="K102" s="204"/>
      <c r="L102" s="133"/>
    </row>
    <row r="103" spans="1:12" ht="13.5" x14ac:dyDescent="0.15">
      <c r="A103" s="15"/>
      <c r="B103" s="121"/>
      <c r="C103" s="21"/>
      <c r="D103" s="15"/>
      <c r="E103" s="15"/>
      <c r="F103" s="15"/>
      <c r="G103" s="16"/>
      <c r="H103" s="16"/>
      <c r="I103" s="16"/>
      <c r="J103" s="16"/>
      <c r="K103" s="16"/>
    </row>
    <row r="104" spans="1:12" ht="13.5" x14ac:dyDescent="0.15">
      <c r="A104" s="15"/>
      <c r="B104" s="121"/>
      <c r="C104" s="15"/>
      <c r="D104" s="15"/>
      <c r="E104" s="15"/>
      <c r="F104" s="15"/>
      <c r="G104" s="3"/>
      <c r="H104" s="3"/>
      <c r="I104" s="3"/>
      <c r="J104" s="13"/>
      <c r="K104" s="5"/>
    </row>
    <row r="105" spans="1:12" ht="13.5" x14ac:dyDescent="0.15">
      <c r="A105" t="s">
        <v>177</v>
      </c>
      <c r="B105" s="121"/>
      <c r="C105" s="15"/>
      <c r="D105" s="15"/>
      <c r="E105" s="15"/>
      <c r="F105" s="15"/>
      <c r="G105" s="16" t="s">
        <v>28</v>
      </c>
      <c r="H105" s="16"/>
      <c r="I105" s="16"/>
      <c r="J105" s="16"/>
      <c r="K105" s="16"/>
    </row>
    <row r="106" spans="1:12" ht="13.5" x14ac:dyDescent="0.15">
      <c r="A106" s="20"/>
      <c r="B106" s="39"/>
      <c r="C106" s="20"/>
      <c r="D106" s="20"/>
      <c r="E106" s="20"/>
      <c r="F106" s="15"/>
      <c r="G106" s="19"/>
      <c r="H106" s="19"/>
      <c r="I106" s="19"/>
      <c r="J106" s="19"/>
      <c r="K106" s="19"/>
      <c r="L106" s="133"/>
    </row>
    <row r="107" spans="1:12" ht="13.5" x14ac:dyDescent="0.15">
      <c r="A107" s="15"/>
      <c r="B107" s="121"/>
      <c r="C107" s="15"/>
      <c r="D107" s="15"/>
      <c r="E107" s="15"/>
      <c r="F107" s="15"/>
      <c r="G107" s="16"/>
      <c r="H107" s="16"/>
      <c r="I107" s="16"/>
      <c r="J107" s="16"/>
      <c r="K107" s="16"/>
    </row>
    <row r="108" spans="1:12" ht="13.5" x14ac:dyDescent="0.15">
      <c r="A108" s="15"/>
      <c r="B108" s="121"/>
      <c r="C108" s="15"/>
      <c r="D108" s="15"/>
      <c r="E108" s="15"/>
      <c r="F108" s="15"/>
      <c r="G108" s="3" t="s">
        <v>31</v>
      </c>
      <c r="H108" s="3"/>
      <c r="I108" s="3"/>
      <c r="J108" s="13"/>
      <c r="K108" s="5"/>
    </row>
    <row r="109" spans="1:12" ht="13.5" x14ac:dyDescent="0.15">
      <c r="A109" s="2" t="s">
        <v>178</v>
      </c>
      <c r="B109" s="121"/>
      <c r="C109" s="15"/>
      <c r="G109" s="16" t="s">
        <v>29</v>
      </c>
      <c r="H109" s="16"/>
      <c r="I109" s="16"/>
      <c r="J109" s="16"/>
      <c r="K109" s="16"/>
    </row>
    <row r="110" spans="1:12" x14ac:dyDescent="0.15">
      <c r="A110" s="129"/>
      <c r="B110" s="37"/>
      <c r="C110" s="130"/>
      <c r="D110" s="132"/>
      <c r="E110" s="132"/>
      <c r="G110" s="132"/>
      <c r="H110" s="132"/>
      <c r="I110" s="133"/>
      <c r="J110" s="134"/>
      <c r="K110" s="133"/>
      <c r="L110" s="133"/>
    </row>
  </sheetData>
  <sheetProtection algorithmName="SHA-512" hashValue="gjuqEAraV0OxuN3zLCruP8w3YVa7X7Tj2RWDCbm7rDJWvUhQ/8rZc/Le7MdK634PtoNyDLXN3ciw6f5XMPeSyw==" saltValue="5nE8Rr5eycj/QnXa2NQhTA==" spinCount="100000" sheet="1" objects="1" scenarios="1"/>
  <protectedRanges>
    <protectedRange sqref="I7:I85 A93:L93 A94:E94 A96:L110" name="範囲1"/>
  </protectedRanges>
  <mergeCells count="11">
    <mergeCell ref="G102:K102"/>
    <mergeCell ref="E86:F86"/>
    <mergeCell ref="E87:F87"/>
    <mergeCell ref="J89:L89"/>
    <mergeCell ref="A91:L91"/>
    <mergeCell ref="A90:L90"/>
    <mergeCell ref="A1:L1"/>
    <mergeCell ref="A2:L2"/>
    <mergeCell ref="A3:L3"/>
    <mergeCell ref="J88:L88"/>
    <mergeCell ref="B5:C5"/>
  </mergeCells>
  <phoneticPr fontId="2"/>
  <pageMargins left="0.7" right="0.7" top="0.75" bottom="0.75" header="0.3" footer="0.3"/>
  <pageSetup paperSize="9" scale="8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3か月以内　内税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修平 近江</cp:lastModifiedBy>
  <cp:lastPrinted>2023-12-01T23:39:16Z</cp:lastPrinted>
  <dcterms:created xsi:type="dcterms:W3CDTF">2011-09-06T08:23:36Z</dcterms:created>
  <dcterms:modified xsi:type="dcterms:W3CDTF">2023-12-01T23:44:12Z</dcterms:modified>
</cp:coreProperties>
</file>